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6053\Documents\Textos\Proprios\ISEG\Banking\2020_2021\"/>
    </mc:Choice>
  </mc:AlternateContent>
  <bookViews>
    <workbookView xWindow="0" yWindow="0" windowWidth="19130" windowHeight="7230" activeTab="5"/>
  </bookViews>
  <sheets>
    <sheet name="Grades" sheetId="1" r:id="rId1"/>
    <sheet name="Exam" sheetId="4" r:id="rId2"/>
    <sheet name="Work1" sheetId="2" r:id="rId3"/>
    <sheet name="Work1_calculations" sheetId="3" r:id="rId4"/>
    <sheet name="Work2" sheetId="7" r:id="rId5"/>
    <sheet name="Exam_Feb21_Grades" sheetId="6" r:id="rId6"/>
    <sheet name="Exam_Feb21_Q3" sheetId="8" r:id="rId7"/>
  </sheets>
  <calcPr calcId="162913"/>
</workbook>
</file>

<file path=xl/calcChain.xml><?xml version="1.0" encoding="utf-8"?>
<calcChain xmlns="http://schemas.openxmlformats.org/spreadsheetml/2006/main">
  <c r="B12" i="8" l="1"/>
  <c r="B10" i="8"/>
  <c r="D21" i="1" l="1"/>
  <c r="F2" i="7"/>
  <c r="F9" i="1" l="1"/>
  <c r="G9" i="1" s="1"/>
  <c r="C16" i="1" l="1"/>
  <c r="E35" i="1" l="1"/>
  <c r="E34" i="1"/>
  <c r="E26" i="1"/>
  <c r="E10" i="1"/>
  <c r="E4" i="1"/>
  <c r="D5" i="1" l="1"/>
  <c r="F35" i="7"/>
  <c r="D34" i="1" s="1"/>
  <c r="F34" i="7"/>
  <c r="F33" i="7"/>
  <c r="F32" i="7"/>
  <c r="F31" i="7"/>
  <c r="D30" i="1" s="1"/>
  <c r="F30" i="7"/>
  <c r="F29" i="7"/>
  <c r="F28" i="7"/>
  <c r="F27" i="7"/>
  <c r="D26" i="1" s="1"/>
  <c r="F26" i="7"/>
  <c r="F25" i="7"/>
  <c r="F24" i="7"/>
  <c r="D23" i="1" s="1"/>
  <c r="F23" i="7"/>
  <c r="F22" i="7"/>
  <c r="F21" i="7"/>
  <c r="F20" i="7"/>
  <c r="F19" i="7"/>
  <c r="F18" i="7"/>
  <c r="F17" i="7"/>
  <c r="D16" i="1" s="1"/>
  <c r="F16" i="7"/>
  <c r="F15" i="7"/>
  <c r="F14" i="7"/>
  <c r="D13" i="1" s="1"/>
  <c r="F13" i="7"/>
  <c r="F12" i="7"/>
  <c r="F11" i="7"/>
  <c r="F10" i="7"/>
  <c r="F9" i="7"/>
  <c r="F8" i="7"/>
  <c r="F7" i="7"/>
  <c r="D6" i="1" s="1"/>
  <c r="F6" i="7"/>
  <c r="F5" i="7"/>
  <c r="F4" i="7"/>
  <c r="F3" i="7"/>
  <c r="D38" i="1" l="1"/>
  <c r="D37" i="1"/>
  <c r="J36" i="4"/>
  <c r="K36" i="4" s="1"/>
  <c r="J35" i="4"/>
  <c r="K35" i="4" s="1"/>
  <c r="J34" i="4"/>
  <c r="J33" i="4"/>
  <c r="K33" i="4" s="1"/>
  <c r="J32" i="4"/>
  <c r="J31" i="4"/>
  <c r="J30" i="4"/>
  <c r="J29" i="4"/>
  <c r="K29" i="4" s="1"/>
  <c r="J28" i="4"/>
  <c r="J27" i="4"/>
  <c r="K27" i="4" s="1"/>
  <c r="J26" i="4"/>
  <c r="J25" i="4"/>
  <c r="J24" i="4"/>
  <c r="J23" i="4"/>
  <c r="J22" i="4"/>
  <c r="J21" i="4"/>
  <c r="K21" i="4" s="1"/>
  <c r="J20" i="4"/>
  <c r="J19" i="4"/>
  <c r="K19" i="4" s="1"/>
  <c r="J18" i="4"/>
  <c r="J17" i="4"/>
  <c r="J16" i="4"/>
  <c r="J15" i="4"/>
  <c r="J14" i="4"/>
  <c r="J13" i="4"/>
  <c r="K13" i="4" s="1"/>
  <c r="J12" i="4"/>
  <c r="J11" i="4"/>
  <c r="K11" i="4" s="1"/>
  <c r="J10" i="4"/>
  <c r="J9" i="4"/>
  <c r="J8" i="4"/>
  <c r="J7" i="4"/>
  <c r="J6" i="4"/>
  <c r="J5" i="4"/>
  <c r="K5" i="4" s="1"/>
  <c r="J4" i="4"/>
  <c r="J3" i="4"/>
  <c r="J2" i="4"/>
  <c r="K2" i="4" s="1"/>
  <c r="L10" i="6"/>
  <c r="M10" i="6" s="1"/>
  <c r="L8" i="6"/>
  <c r="M8" i="6" s="1"/>
  <c r="L7" i="6"/>
  <c r="M7" i="6" s="1"/>
  <c r="L6" i="6"/>
  <c r="M6" i="6" s="1"/>
  <c r="L5" i="6"/>
  <c r="M5" i="6" s="1"/>
  <c r="K30" i="4" l="1"/>
  <c r="E29" i="1"/>
  <c r="K22" i="4"/>
  <c r="E21" i="1"/>
  <c r="K10" i="4"/>
  <c r="E9" i="1"/>
  <c r="K6" i="4"/>
  <c r="E5" i="1"/>
  <c r="K8" i="4"/>
  <c r="E7" i="1"/>
  <c r="K15" i="4"/>
  <c r="E14" i="1"/>
  <c r="K31" i="4"/>
  <c r="E30" i="1"/>
  <c r="K26" i="4"/>
  <c r="E25" i="1"/>
  <c r="K7" i="4"/>
  <c r="E6" i="1"/>
  <c r="K28" i="4"/>
  <c r="E27" i="1"/>
  <c r="K9" i="4"/>
  <c r="E8" i="1"/>
  <c r="K34" i="4"/>
  <c r="E33" i="1"/>
  <c r="K12" i="4"/>
  <c r="E11" i="1"/>
  <c r="K23" i="4"/>
  <c r="E22" i="1"/>
  <c r="K17" i="4"/>
  <c r="E16" i="1"/>
  <c r="K4" i="4"/>
  <c r="E3" i="1"/>
  <c r="K20" i="4"/>
  <c r="E19" i="1"/>
  <c r="K32" i="4"/>
  <c r="E31" i="1"/>
  <c r="K16" i="4"/>
  <c r="E15" i="1"/>
  <c r="K14" i="4"/>
  <c r="E13" i="1"/>
  <c r="K18" i="4"/>
  <c r="E17" i="1"/>
  <c r="K24" i="4"/>
  <c r="E23" i="1"/>
  <c r="K25" i="4"/>
  <c r="E24" i="1"/>
  <c r="K3" i="4"/>
  <c r="E2" i="1"/>
  <c r="L2" i="6"/>
  <c r="M2" i="6" s="1"/>
  <c r="E38" i="1" l="1"/>
  <c r="E37" i="1"/>
  <c r="F3" i="1"/>
  <c r="G3" i="1" s="1"/>
  <c r="F8" i="1"/>
  <c r="F11" i="1"/>
  <c r="G11" i="1" s="1"/>
  <c r="F15" i="1"/>
  <c r="G15" i="1" s="1"/>
  <c r="F22" i="1"/>
  <c r="G22" i="1" s="1"/>
  <c r="F24" i="1"/>
  <c r="G24" i="1" s="1"/>
  <c r="F25" i="1"/>
  <c r="G25" i="1" s="1"/>
  <c r="F29" i="1"/>
  <c r="G29" i="1" s="1"/>
  <c r="F35" i="1"/>
  <c r="G35" i="1" s="1"/>
  <c r="G32" i="1" l="1"/>
  <c r="G8" i="1"/>
  <c r="H15" i="3"/>
  <c r="G15" i="3"/>
  <c r="F15" i="3"/>
  <c r="H16" i="3"/>
  <c r="G16" i="3"/>
  <c r="F16" i="3"/>
  <c r="H14" i="3"/>
  <c r="G14" i="3"/>
  <c r="F14" i="3"/>
  <c r="H13" i="3"/>
  <c r="G13" i="3"/>
  <c r="F13" i="3"/>
  <c r="H34" i="2"/>
  <c r="C34" i="1" s="1"/>
  <c r="H33" i="2"/>
  <c r="H32" i="2"/>
  <c r="F33" i="1" s="1"/>
  <c r="G33" i="1" s="1"/>
  <c r="H31" i="2"/>
  <c r="H30" i="2"/>
  <c r="C30" i="1" s="1"/>
  <c r="F30" i="1" s="1"/>
  <c r="G30" i="1" s="1"/>
  <c r="H29" i="2"/>
  <c r="H28" i="2"/>
  <c r="H27" i="2"/>
  <c r="F27" i="1" s="1"/>
  <c r="G27" i="1" s="1"/>
  <c r="H26" i="2"/>
  <c r="C26" i="1" s="1"/>
  <c r="F26" i="1" s="1"/>
  <c r="G26" i="1" s="1"/>
  <c r="H25" i="2"/>
  <c r="H24" i="2"/>
  <c r="H23" i="2"/>
  <c r="C23" i="1" s="1"/>
  <c r="F23" i="1" s="1"/>
  <c r="G23" i="1" s="1"/>
  <c r="H22" i="2"/>
  <c r="H21" i="2"/>
  <c r="C21" i="1" s="1"/>
  <c r="F21" i="1" s="1"/>
  <c r="G21" i="1" s="1"/>
  <c r="H20" i="2"/>
  <c r="H19" i="2"/>
  <c r="F19" i="1" s="1"/>
  <c r="G19" i="1" s="1"/>
  <c r="H18" i="2"/>
  <c r="H17" i="2"/>
  <c r="F17" i="1" s="1"/>
  <c r="G17" i="1" s="1"/>
  <c r="H16" i="2"/>
  <c r="H15" i="2"/>
  <c r="H14" i="2"/>
  <c r="H13" i="2"/>
  <c r="C13" i="1" s="1"/>
  <c r="F13" i="1" s="1"/>
  <c r="G13" i="1" s="1"/>
  <c r="H12" i="2"/>
  <c r="H11" i="2"/>
  <c r="H10" i="2"/>
  <c r="H9" i="2"/>
  <c r="H8" i="2"/>
  <c r="H7" i="2"/>
  <c r="F7" i="1" s="1"/>
  <c r="G7" i="1" s="1"/>
  <c r="H6" i="2"/>
  <c r="F6" i="1" s="1"/>
  <c r="G6" i="1" s="1"/>
  <c r="H5" i="2"/>
  <c r="C5" i="1" s="1"/>
  <c r="F5" i="1" s="1"/>
  <c r="G5" i="1" s="1"/>
  <c r="H4" i="2"/>
  <c r="H3" i="2"/>
  <c r="H2" i="2"/>
  <c r="C38" i="1" l="1"/>
  <c r="C37" i="1"/>
  <c r="F34" i="1"/>
  <c r="G34" i="1" s="1"/>
  <c r="C14" i="1"/>
  <c r="F14" i="1" s="1"/>
  <c r="F16" i="1"/>
  <c r="G16" i="1" s="1"/>
  <c r="F31" i="1"/>
  <c r="G31" i="1" s="1"/>
  <c r="F2" i="1"/>
  <c r="G2" i="1" s="1"/>
  <c r="L16" i="1" l="1"/>
  <c r="L14" i="1"/>
  <c r="L13" i="1"/>
  <c r="L15" i="1"/>
  <c r="F38" i="1"/>
  <c r="G14" i="1"/>
  <c r="L4" i="1" s="1"/>
  <c r="F37" i="1"/>
  <c r="L3" i="1"/>
  <c r="L12" i="1"/>
  <c r="L9" i="1"/>
  <c r="L2" i="1"/>
  <c r="L7" i="1"/>
  <c r="L11" i="1"/>
  <c r="L6" i="1"/>
  <c r="L10" i="1"/>
  <c r="L5" i="1" l="1"/>
  <c r="L8" i="1"/>
</calcChain>
</file>

<file path=xl/sharedStrings.xml><?xml version="1.0" encoding="utf-8"?>
<sst xmlns="http://schemas.openxmlformats.org/spreadsheetml/2006/main" count="378" uniqueCount="131">
  <si>
    <t/>
  </si>
  <si>
    <t>47019</t>
  </si>
  <si>
    <t>FERNANDO JOSÉ FARÇADAS RUIVO</t>
  </si>
  <si>
    <t>Work1</t>
  </si>
  <si>
    <t>Work2</t>
  </si>
  <si>
    <t>Exam</t>
  </si>
  <si>
    <t>Final</t>
  </si>
  <si>
    <t>2.1</t>
  </si>
  <si>
    <t>2.2</t>
  </si>
  <si>
    <t>Total</t>
  </si>
  <si>
    <t>Assets</t>
  </si>
  <si>
    <t>Liabilities + Capital</t>
  </si>
  <si>
    <t>Dec 06</t>
  </si>
  <si>
    <t>Dec 13</t>
  </si>
  <si>
    <t>Dec 18</t>
  </si>
  <si>
    <t>Cash and Claims on Central Banks</t>
  </si>
  <si>
    <t>Resources from Central Banks</t>
  </si>
  <si>
    <t xml:space="preserve">Claims in Other Credit Institutions </t>
  </si>
  <si>
    <t>Resources from Other Credit Institutions</t>
  </si>
  <si>
    <t>Securities, Derivatives and Investments</t>
  </si>
  <si>
    <t>Resources from Customers</t>
  </si>
  <si>
    <t>Net Credit to Customers</t>
  </si>
  <si>
    <t>Liabilities represented by securities</t>
  </si>
  <si>
    <t xml:space="preserve">     Gross Credit (+)</t>
  </si>
  <si>
    <t>Other liabilities</t>
  </si>
  <si>
    <t xml:space="preserve">     Provisions (-)</t>
  </si>
  <si>
    <t>Other Assets</t>
  </si>
  <si>
    <t>Capital</t>
  </si>
  <si>
    <t>Net Interest Income</t>
  </si>
  <si>
    <t>Income (net) from services and commissions</t>
  </si>
  <si>
    <t>Income from financial operations</t>
  </si>
  <si>
    <t>Gross Income</t>
  </si>
  <si>
    <t>Operating Costs</t>
  </si>
  <si>
    <t>Provisions and Impairments</t>
  </si>
  <si>
    <t>Income Before Tax</t>
  </si>
  <si>
    <t>Taxes</t>
  </si>
  <si>
    <t>Net Income</t>
  </si>
  <si>
    <t>ROE</t>
  </si>
  <si>
    <t>ROA</t>
  </si>
  <si>
    <t>COI</t>
  </si>
  <si>
    <t>NIM</t>
  </si>
  <si>
    <t>1.1</t>
  </si>
  <si>
    <t>1.2</t>
  </si>
  <si>
    <t>1.3</t>
  </si>
  <si>
    <t>1.4</t>
  </si>
  <si>
    <t>2.3</t>
  </si>
  <si>
    <t>Number</t>
  </si>
  <si>
    <t>Name</t>
  </si>
  <si>
    <t>Final (Round)</t>
  </si>
  <si>
    <t>Average</t>
  </si>
  <si>
    <t>Round</t>
  </si>
  <si>
    <t>Número</t>
  </si>
  <si>
    <t>25475</t>
  </si>
  <si>
    <t>45079</t>
  </si>
  <si>
    <t>45603</t>
  </si>
  <si>
    <t>45662</t>
  </si>
  <si>
    <t>46734</t>
  </si>
  <si>
    <t>47014</t>
  </si>
  <si>
    <t>48710</t>
  </si>
  <si>
    <t>48713</t>
  </si>
  <si>
    <t>48718</t>
  </si>
  <si>
    <t>48842</t>
  </si>
  <si>
    <t>48952</t>
  </si>
  <si>
    <t>49015</t>
  </si>
  <si>
    <t>49205</t>
  </si>
  <si>
    <t>51286</t>
  </si>
  <si>
    <t>52677</t>
  </si>
  <si>
    <t>52689</t>
  </si>
  <si>
    <t>52700</t>
  </si>
  <si>
    <t>52713</t>
  </si>
  <si>
    <t>52765</t>
  </si>
  <si>
    <t>52904</t>
  </si>
  <si>
    <t>52909</t>
  </si>
  <si>
    <t>52920</t>
  </si>
  <si>
    <t>52961</t>
  </si>
  <si>
    <t>53030</t>
  </si>
  <si>
    <t>53245</t>
  </si>
  <si>
    <t>53420</t>
  </si>
  <si>
    <t>54675</t>
  </si>
  <si>
    <t>54970</t>
  </si>
  <si>
    <t>54999</t>
  </si>
  <si>
    <t>55047</t>
  </si>
  <si>
    <t>55097</t>
  </si>
  <si>
    <t>55214</t>
  </si>
  <si>
    <t>Nome</t>
  </si>
  <si>
    <t>NUNO GUILHERME DA CONCEICAO CAMPOS DA COSTA</t>
  </si>
  <si>
    <t>NUNO DIAS DUARTE PARRAÇA PINTO</t>
  </si>
  <si>
    <t>PAULA CRISTINA OLIVEIRA PEREIRA SILVA</t>
  </si>
  <si>
    <t>LOURENÇO OLAVO CORTÊS FRÈRE</t>
  </si>
  <si>
    <t>BEATRIZ GALVEIAS DE SOUSA</t>
  </si>
  <si>
    <t>ANA SOFIA SILVA SANTOS</t>
  </si>
  <si>
    <t>TATIANA DUARTE PIRES</t>
  </si>
  <si>
    <t>PEDRO DUARTE GONÇALVES BELO PENICHE GALVEIAS</t>
  </si>
  <si>
    <t>ANDRÉ BARAHONA SIMÕES DA FONSECA GUIMARÃES</t>
  </si>
  <si>
    <t>BERNARDO DE MORAIS MACEDO</t>
  </si>
  <si>
    <t>CARLOS MANUEL FERREIRA DOS ANJOS CONCEIÇÃO</t>
  </si>
  <si>
    <t>JOAQUIM SANTIAGO DE MIRA PONCE DENTINHO</t>
  </si>
  <si>
    <t>MIGUEL ALEXANDRE DE OLIVEIRA PASSOS SERAFIM DOS SANTOS</t>
  </si>
  <si>
    <t>MAGDA DA SILVA TORREZ</t>
  </si>
  <si>
    <t>VIKTOR SPANOVIC</t>
  </si>
  <si>
    <t>SHAMIL KHUSNULLOV</t>
  </si>
  <si>
    <t>FRANCISCO TIAGO DOS SANTOS CARVALHO</t>
  </si>
  <si>
    <t>DIOGO JANUÁRIO PIMENTEL</t>
  </si>
  <si>
    <t>TOBIAS DE SOUSA GONÇALVES</t>
  </si>
  <si>
    <t>DAVID MANUEL FERREIRA CASTANHEIRA</t>
  </si>
  <si>
    <t>MARIA MARGARIDA VELHINHO GUERREIRO</t>
  </si>
  <si>
    <t>ANA BEATRIZ MESQUITA COELHO</t>
  </si>
  <si>
    <t>MATTHIAS HEZEL</t>
  </si>
  <si>
    <t>FRANCISCA SAMPAIO XAVIER DE OLIVEIRA</t>
  </si>
  <si>
    <t>GERTA DUKA</t>
  </si>
  <si>
    <t>JOÃO CARLOS SOUSA FERREIRA</t>
  </si>
  <si>
    <t>JAKUB MARCINCZAK</t>
  </si>
  <si>
    <t>THOMAS PANAROTTO</t>
  </si>
  <si>
    <t>CHARLOTTE SOPHIE ROEMER</t>
  </si>
  <si>
    <t>TIM PHILIPP ZIEZALKA</t>
  </si>
  <si>
    <t>DAVIDE SALA</t>
  </si>
  <si>
    <t>SARA ROSA MONTEIRO DUARTE</t>
  </si>
  <si>
    <t>VIKTOR SPANOVIC - oral exam</t>
  </si>
  <si>
    <t>Average MMFE</t>
  </si>
  <si>
    <t>Correl</t>
  </si>
  <si>
    <t>F</t>
  </si>
  <si>
    <t>rr</t>
  </si>
  <si>
    <t>e</t>
  </si>
  <si>
    <t>c</t>
  </si>
  <si>
    <t>Delta MB</t>
  </si>
  <si>
    <t>Delta M</t>
  </si>
  <si>
    <t>1i</t>
  </si>
  <si>
    <t>1ii</t>
  </si>
  <si>
    <t>1iii</t>
  </si>
  <si>
    <t>1iv</t>
  </si>
  <si>
    <t>1v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</si>
</sst>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0" x14ac:knownFonts="1">
    <font>
      <sz val="10"/>
      <name val="Arial"/>
    </font>
    <font>
      <sz val="8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6"/>
      <color rgb="FF333333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AFAFA"/>
        <bgColor indexed="64"/>
      </patternFill>
    </fill>
  </fills>
  <borders count="20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double">
        <color rgb="FF000000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0" fillId="0" borderId="0" xfId="0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 wrapText="1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 wrapText="1"/>
    </xf>
    <xf numFmtId="0" fontId="4" fillId="0" borderId="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 wrapText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 wrapText="1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 wrapText="1"/>
    </xf>
    <xf numFmtId="0" fontId="5" fillId="0" borderId="18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64" fontId="0" fillId="0" borderId="0" xfId="1" applyNumberFormat="1" applyFont="1"/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9" fontId="0" fillId="0" borderId="0" xfId="1" applyNumberFormat="1" applyFont="1"/>
    <xf numFmtId="165" fontId="2" fillId="0" borderId="0" xfId="0" applyNumberFormat="1" applyFont="1"/>
    <xf numFmtId="0" fontId="7" fillId="0" borderId="0" xfId="0" applyFont="1" applyAlignment="1">
      <alignment horizontal="center"/>
    </xf>
    <xf numFmtId="2" fontId="2" fillId="0" borderId="0" xfId="0" applyNumberFormat="1" applyFont="1"/>
    <xf numFmtId="0" fontId="8" fillId="0" borderId="0" xfId="0" applyFont="1" applyAlignment="1"/>
    <xf numFmtId="2" fontId="0" fillId="0" borderId="0" xfId="0" applyNumberFormat="1"/>
    <xf numFmtId="0" fontId="0" fillId="2" borderId="0" xfId="0" applyFill="1" applyAlignment="1">
      <alignment horizontal="center"/>
    </xf>
    <xf numFmtId="0" fontId="0" fillId="2" borderId="0" xfId="0" applyFill="1"/>
    <xf numFmtId="0" fontId="9" fillId="3" borderId="19" xfId="0" applyFont="1" applyFill="1" applyBorder="1" applyAlignment="1">
      <alignment vertical="center" wrapText="1"/>
    </xf>
    <xf numFmtId="3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522390</xdr:colOff>
      <xdr:row>3</xdr:row>
      <xdr:rowOff>116593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332140" cy="5928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pane xSplit="2" ySplit="1" topLeftCell="C12" activePane="bottomRight" state="frozen"/>
      <selection pane="topRight" activeCell="C1" sqref="C1"/>
      <selection pane="bottomLeft" activeCell="A2" sqref="A2"/>
      <selection pane="bottomRight" activeCell="G31" sqref="G31"/>
    </sheetView>
  </sheetViews>
  <sheetFormatPr defaultRowHeight="12.5" x14ac:dyDescent="0.25"/>
  <cols>
    <col min="1" max="1" width="21.7265625" customWidth="1"/>
    <col min="2" max="2" width="43" bestFit="1" customWidth="1"/>
    <col min="3" max="3" width="9.453125" customWidth="1"/>
    <col min="4" max="4" width="8" customWidth="1"/>
    <col min="5" max="5" width="7.54296875" customWidth="1"/>
    <col min="6" max="6" width="9.26953125" customWidth="1"/>
    <col min="7" max="8" width="12.7265625" customWidth="1"/>
    <col min="9" max="9" width="13.453125" bestFit="1" customWidth="1"/>
    <col min="10" max="10" width="13.453125" customWidth="1"/>
    <col min="11" max="250" width="21.7265625" customWidth="1"/>
  </cols>
  <sheetData>
    <row r="1" spans="1:12" x14ac:dyDescent="0.25">
      <c r="A1" s="1" t="s">
        <v>46</v>
      </c>
      <c r="B1" s="1" t="s">
        <v>47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48</v>
      </c>
      <c r="H1" s="2"/>
      <c r="I1" t="s">
        <v>118</v>
      </c>
    </row>
    <row r="2" spans="1:12" x14ac:dyDescent="0.25">
      <c r="A2" s="49" t="s">
        <v>73</v>
      </c>
      <c r="B2" s="49" t="s">
        <v>106</v>
      </c>
      <c r="E2" s="50">
        <f>Exam!J3</f>
        <v>9.5</v>
      </c>
      <c r="F2">
        <f t="shared" ref="F2:F35" si="0">0.8*E2+0.1*MAX(E2,D2)+0.1*MAX(E2,C2)</f>
        <v>9.5</v>
      </c>
      <c r="G2">
        <f t="shared" ref="G2:G35" si="1">ROUND(F2,0)</f>
        <v>10</v>
      </c>
      <c r="I2">
        <v>13.5</v>
      </c>
      <c r="K2">
        <v>20</v>
      </c>
      <c r="L2">
        <f>COUNTIF(G:G,K2)</f>
        <v>0</v>
      </c>
    </row>
    <row r="3" spans="1:12" x14ac:dyDescent="0.25">
      <c r="A3" s="49" t="s">
        <v>57</v>
      </c>
      <c r="B3" s="49" t="s">
        <v>90</v>
      </c>
      <c r="E3" s="50">
        <f>Exam!J4</f>
        <v>13</v>
      </c>
      <c r="F3">
        <f t="shared" si="0"/>
        <v>13.000000000000002</v>
      </c>
      <c r="G3">
        <f t="shared" si="1"/>
        <v>13</v>
      </c>
      <c r="I3">
        <v>13</v>
      </c>
      <c r="K3">
        <v>19</v>
      </c>
      <c r="L3">
        <f t="shared" ref="L3:L16" si="2">COUNTIF(G:G,K3)</f>
        <v>0</v>
      </c>
    </row>
    <row r="4" spans="1:12" x14ac:dyDescent="0.25">
      <c r="A4" s="49" t="s">
        <v>60</v>
      </c>
      <c r="B4" s="49" t="s">
        <v>93</v>
      </c>
      <c r="E4" s="50">
        <f>Exam!J5</f>
        <v>0</v>
      </c>
      <c r="F4" t="s">
        <v>120</v>
      </c>
      <c r="G4" t="s">
        <v>120</v>
      </c>
      <c r="K4">
        <v>18</v>
      </c>
      <c r="L4">
        <f t="shared" si="2"/>
        <v>1</v>
      </c>
    </row>
    <row r="5" spans="1:12" x14ac:dyDescent="0.25">
      <c r="A5" s="49" t="s">
        <v>56</v>
      </c>
      <c r="B5" s="49" t="s">
        <v>89</v>
      </c>
      <c r="C5">
        <f>Work1!H5</f>
        <v>14</v>
      </c>
      <c r="D5">
        <f>Work2!F6</f>
        <v>15.25</v>
      </c>
      <c r="E5" s="50">
        <f>Exam!J6</f>
        <v>13.25</v>
      </c>
      <c r="F5">
        <f t="shared" si="0"/>
        <v>13.525000000000002</v>
      </c>
      <c r="G5">
        <f t="shared" si="1"/>
        <v>14</v>
      </c>
      <c r="I5">
        <v>14.08</v>
      </c>
      <c r="K5">
        <v>17</v>
      </c>
      <c r="L5">
        <f t="shared" si="2"/>
        <v>3</v>
      </c>
    </row>
    <row r="6" spans="1:12" x14ac:dyDescent="0.25">
      <c r="A6" s="49" t="s">
        <v>61</v>
      </c>
      <c r="B6" s="49" t="s">
        <v>94</v>
      </c>
      <c r="D6">
        <f>Work2!F7</f>
        <v>13.25</v>
      </c>
      <c r="E6" s="50">
        <f>Exam!J7</f>
        <v>16.75</v>
      </c>
      <c r="F6">
        <f t="shared" si="0"/>
        <v>16.75</v>
      </c>
      <c r="G6">
        <f t="shared" si="1"/>
        <v>17</v>
      </c>
      <c r="I6">
        <v>14.91</v>
      </c>
      <c r="K6">
        <v>16</v>
      </c>
      <c r="L6">
        <f t="shared" si="2"/>
        <v>3</v>
      </c>
    </row>
    <row r="7" spans="1:12" x14ac:dyDescent="0.25">
      <c r="A7" s="49" t="s">
        <v>62</v>
      </c>
      <c r="B7" s="49" t="s">
        <v>95</v>
      </c>
      <c r="E7" s="50">
        <f>Exam!J8</f>
        <v>13.75</v>
      </c>
      <c r="F7">
        <f t="shared" si="0"/>
        <v>13.75</v>
      </c>
      <c r="G7">
        <f t="shared" si="1"/>
        <v>14</v>
      </c>
      <c r="K7">
        <v>15</v>
      </c>
      <c r="L7">
        <f t="shared" si="2"/>
        <v>3</v>
      </c>
    </row>
    <row r="8" spans="1:12" x14ac:dyDescent="0.25">
      <c r="A8" s="49" t="s">
        <v>80</v>
      </c>
      <c r="B8" s="49" t="s">
        <v>113</v>
      </c>
      <c r="E8" s="50">
        <f>Exam!J9</f>
        <v>13.5</v>
      </c>
      <c r="F8">
        <f t="shared" si="0"/>
        <v>13.5</v>
      </c>
      <c r="G8">
        <f t="shared" si="1"/>
        <v>14</v>
      </c>
      <c r="I8">
        <v>17</v>
      </c>
      <c r="K8">
        <v>14</v>
      </c>
      <c r="L8">
        <f t="shared" si="2"/>
        <v>6</v>
      </c>
    </row>
    <row r="9" spans="1:12" x14ac:dyDescent="0.25">
      <c r="A9" s="49" t="s">
        <v>71</v>
      </c>
      <c r="B9" s="49" t="s">
        <v>104</v>
      </c>
      <c r="E9" s="50">
        <f>Exam!J10</f>
        <v>14</v>
      </c>
      <c r="F9">
        <f t="shared" ref="F9" si="3">0.8*E9+0.1*MAX(E9,D9)+0.1*MAX(E9,C9)</f>
        <v>14.000000000000002</v>
      </c>
      <c r="G9">
        <f t="shared" ref="G9" si="4">ROUND(F9,0)</f>
        <v>14</v>
      </c>
      <c r="I9">
        <v>13.38</v>
      </c>
      <c r="K9">
        <v>13</v>
      </c>
      <c r="L9">
        <f t="shared" si="2"/>
        <v>4</v>
      </c>
    </row>
    <row r="10" spans="1:12" x14ac:dyDescent="0.25">
      <c r="A10" s="49" t="s">
        <v>82</v>
      </c>
      <c r="B10" s="49" t="s">
        <v>115</v>
      </c>
      <c r="E10" s="50">
        <f>Exam!J11</f>
        <v>0</v>
      </c>
      <c r="F10" t="s">
        <v>120</v>
      </c>
      <c r="G10" t="s">
        <v>120</v>
      </c>
      <c r="K10">
        <v>12</v>
      </c>
      <c r="L10">
        <f t="shared" si="2"/>
        <v>2</v>
      </c>
    </row>
    <row r="11" spans="1:12" x14ac:dyDescent="0.25">
      <c r="A11" s="49" t="s">
        <v>69</v>
      </c>
      <c r="B11" s="49" t="s">
        <v>102</v>
      </c>
      <c r="E11" s="50">
        <f>Exam!J12</f>
        <v>13</v>
      </c>
      <c r="F11">
        <f t="shared" si="0"/>
        <v>13.000000000000002</v>
      </c>
      <c r="G11">
        <f t="shared" si="1"/>
        <v>13</v>
      </c>
      <c r="I11">
        <v>12.2</v>
      </c>
      <c r="K11">
        <v>11</v>
      </c>
      <c r="L11">
        <f t="shared" si="2"/>
        <v>0</v>
      </c>
    </row>
    <row r="12" spans="1:12" x14ac:dyDescent="0.25">
      <c r="A12" s="49" t="s">
        <v>1</v>
      </c>
      <c r="B12" s="49" t="s">
        <v>2</v>
      </c>
      <c r="E12" s="50"/>
      <c r="F12" t="s">
        <v>120</v>
      </c>
      <c r="G12" t="s">
        <v>120</v>
      </c>
      <c r="K12">
        <v>10</v>
      </c>
      <c r="L12">
        <f t="shared" si="2"/>
        <v>3</v>
      </c>
    </row>
    <row r="13" spans="1:12" x14ac:dyDescent="0.25">
      <c r="A13" s="49" t="s">
        <v>75</v>
      </c>
      <c r="B13" s="49" t="s">
        <v>108</v>
      </c>
      <c r="C13">
        <f>Work1!H13</f>
        <v>10.75</v>
      </c>
      <c r="D13">
        <f>Work2!F14</f>
        <v>14</v>
      </c>
      <c r="E13" s="50">
        <f>Exam!J14</f>
        <v>16</v>
      </c>
      <c r="F13">
        <f t="shared" si="0"/>
        <v>16</v>
      </c>
      <c r="G13">
        <f t="shared" si="1"/>
        <v>16</v>
      </c>
      <c r="I13">
        <v>12.55</v>
      </c>
      <c r="K13">
        <v>9</v>
      </c>
      <c r="L13">
        <f t="shared" si="2"/>
        <v>0</v>
      </c>
    </row>
    <row r="14" spans="1:12" x14ac:dyDescent="0.25">
      <c r="A14" s="49" t="s">
        <v>68</v>
      </c>
      <c r="B14" s="49" t="s">
        <v>101</v>
      </c>
      <c r="C14">
        <f>Work1!H14</f>
        <v>13.5</v>
      </c>
      <c r="E14" s="50">
        <f>Exam!J15</f>
        <v>17.75</v>
      </c>
      <c r="F14">
        <f t="shared" si="0"/>
        <v>17.75</v>
      </c>
      <c r="G14">
        <f t="shared" si="1"/>
        <v>18</v>
      </c>
      <c r="I14">
        <v>16.82</v>
      </c>
      <c r="K14">
        <v>8</v>
      </c>
      <c r="L14">
        <f t="shared" si="2"/>
        <v>1</v>
      </c>
    </row>
    <row r="15" spans="1:12" x14ac:dyDescent="0.25">
      <c r="A15" s="49" t="s">
        <v>76</v>
      </c>
      <c r="B15" s="49" t="s">
        <v>109</v>
      </c>
      <c r="E15" s="50">
        <f>Exam!J16</f>
        <v>14.75</v>
      </c>
      <c r="F15">
        <f t="shared" si="0"/>
        <v>14.75</v>
      </c>
      <c r="G15">
        <f t="shared" si="1"/>
        <v>15</v>
      </c>
      <c r="I15">
        <v>13.9</v>
      </c>
      <c r="K15">
        <v>7</v>
      </c>
      <c r="L15">
        <f t="shared" si="2"/>
        <v>0</v>
      </c>
    </row>
    <row r="16" spans="1:12" x14ac:dyDescent="0.25">
      <c r="A16" s="49" t="s">
        <v>78</v>
      </c>
      <c r="B16" s="49" t="s">
        <v>111</v>
      </c>
      <c r="C16">
        <f>Work1!H16</f>
        <v>10.75</v>
      </c>
      <c r="D16">
        <f>Work2!F17</f>
        <v>12.5</v>
      </c>
      <c r="E16" s="50">
        <f>Exam!J17</f>
        <v>8.9699999999999989</v>
      </c>
      <c r="F16">
        <f t="shared" si="0"/>
        <v>9.5009999999999977</v>
      </c>
      <c r="G16">
        <f t="shared" si="1"/>
        <v>10</v>
      </c>
      <c r="K16">
        <v>6</v>
      </c>
      <c r="L16">
        <f t="shared" si="2"/>
        <v>1</v>
      </c>
    </row>
    <row r="17" spans="1:9" x14ac:dyDescent="0.25">
      <c r="A17" s="49" t="s">
        <v>77</v>
      </c>
      <c r="B17" s="49" t="s">
        <v>110</v>
      </c>
      <c r="E17" s="50">
        <f>Exam!J18</f>
        <v>17</v>
      </c>
      <c r="F17">
        <f t="shared" si="0"/>
        <v>17</v>
      </c>
      <c r="G17">
        <f t="shared" si="1"/>
        <v>17</v>
      </c>
      <c r="I17">
        <v>12.6</v>
      </c>
    </row>
    <row r="18" spans="1:9" x14ac:dyDescent="0.25">
      <c r="A18" s="49" t="s">
        <v>63</v>
      </c>
      <c r="B18" s="49" t="s">
        <v>96</v>
      </c>
      <c r="E18" s="50"/>
      <c r="F18" t="s">
        <v>120</v>
      </c>
      <c r="G18" t="s">
        <v>120</v>
      </c>
    </row>
    <row r="19" spans="1:9" x14ac:dyDescent="0.25">
      <c r="A19" s="49" t="s">
        <v>55</v>
      </c>
      <c r="B19" s="49" t="s">
        <v>88</v>
      </c>
      <c r="E19" s="50">
        <f>Exam!J20</f>
        <v>5.75</v>
      </c>
      <c r="F19">
        <f t="shared" si="0"/>
        <v>5.7500000000000009</v>
      </c>
      <c r="G19">
        <f t="shared" si="1"/>
        <v>6</v>
      </c>
      <c r="I19">
        <v>13.78</v>
      </c>
    </row>
    <row r="20" spans="1:9" x14ac:dyDescent="0.25">
      <c r="A20" s="49" t="s">
        <v>65</v>
      </c>
      <c r="B20" s="49" t="s">
        <v>98</v>
      </c>
      <c r="E20" s="50"/>
      <c r="F20" t="s">
        <v>120</v>
      </c>
      <c r="G20" t="s">
        <v>120</v>
      </c>
    </row>
    <row r="21" spans="1:9" x14ac:dyDescent="0.25">
      <c r="A21" s="49" t="s">
        <v>72</v>
      </c>
      <c r="B21" s="49" t="s">
        <v>105</v>
      </c>
      <c r="C21">
        <f>Work1!H21</f>
        <v>3.5</v>
      </c>
      <c r="D21">
        <f>Work2!F22</f>
        <v>14.5</v>
      </c>
      <c r="E21" s="50">
        <f>Exam!J22</f>
        <v>12.5</v>
      </c>
      <c r="F21">
        <f t="shared" si="0"/>
        <v>12.7</v>
      </c>
      <c r="G21">
        <f t="shared" si="1"/>
        <v>13</v>
      </c>
      <c r="I21">
        <v>12.1</v>
      </c>
    </row>
    <row r="22" spans="1:9" x14ac:dyDescent="0.25">
      <c r="A22" s="49" t="s">
        <v>74</v>
      </c>
      <c r="B22" s="49" t="s">
        <v>107</v>
      </c>
      <c r="E22" s="50">
        <f>Exam!J23</f>
        <v>9.5</v>
      </c>
      <c r="F22">
        <f t="shared" si="0"/>
        <v>9.5</v>
      </c>
      <c r="G22">
        <f t="shared" si="1"/>
        <v>10</v>
      </c>
      <c r="I22">
        <v>13.56</v>
      </c>
    </row>
    <row r="23" spans="1:9" x14ac:dyDescent="0.25">
      <c r="A23" s="49" t="s">
        <v>64</v>
      </c>
      <c r="B23" s="49" t="s">
        <v>97</v>
      </c>
      <c r="C23">
        <f>Work1!H23</f>
        <v>6.5</v>
      </c>
      <c r="D23">
        <f>Work2!F24</f>
        <v>12.25</v>
      </c>
      <c r="E23" s="50">
        <f>Exam!J24</f>
        <v>12.5</v>
      </c>
      <c r="F23">
        <f t="shared" si="0"/>
        <v>12.5</v>
      </c>
      <c r="G23">
        <f t="shared" si="1"/>
        <v>13</v>
      </c>
    </row>
    <row r="24" spans="1:9" x14ac:dyDescent="0.25">
      <c r="A24" s="49" t="s">
        <v>53</v>
      </c>
      <c r="B24" s="49" t="s">
        <v>86</v>
      </c>
      <c r="E24" s="50">
        <f>Exam!J25</f>
        <v>16.5</v>
      </c>
      <c r="F24">
        <f t="shared" si="0"/>
        <v>16.5</v>
      </c>
      <c r="G24">
        <f t="shared" si="1"/>
        <v>17</v>
      </c>
      <c r="I24">
        <v>13.5</v>
      </c>
    </row>
    <row r="25" spans="1:9" x14ac:dyDescent="0.25">
      <c r="A25" s="49" t="s">
        <v>52</v>
      </c>
      <c r="B25" s="49" t="s">
        <v>85</v>
      </c>
      <c r="E25" s="50">
        <f>Exam!J26</f>
        <v>15.75</v>
      </c>
      <c r="F25">
        <f t="shared" si="0"/>
        <v>15.75</v>
      </c>
      <c r="G25">
        <f t="shared" si="1"/>
        <v>16</v>
      </c>
      <c r="I25">
        <v>14</v>
      </c>
    </row>
    <row r="26" spans="1:9" x14ac:dyDescent="0.25">
      <c r="A26" s="49" t="s">
        <v>54</v>
      </c>
      <c r="B26" s="49" t="s">
        <v>87</v>
      </c>
      <c r="C26">
        <f>Work1!H26</f>
        <v>9.5</v>
      </c>
      <c r="D26">
        <f>Work2!F27</f>
        <v>15.25</v>
      </c>
      <c r="E26" s="50">
        <f>Exam!J27</f>
        <v>12</v>
      </c>
      <c r="F26">
        <f t="shared" si="0"/>
        <v>12.325000000000003</v>
      </c>
      <c r="G26">
        <f t="shared" si="1"/>
        <v>12</v>
      </c>
      <c r="I26">
        <v>13.62</v>
      </c>
    </row>
    <row r="27" spans="1:9" x14ac:dyDescent="0.25">
      <c r="A27" s="49" t="s">
        <v>59</v>
      </c>
      <c r="B27" s="49" t="s">
        <v>92</v>
      </c>
      <c r="E27" s="50">
        <f>Exam!J28</f>
        <v>11.75</v>
      </c>
      <c r="F27">
        <f t="shared" si="0"/>
        <v>11.750000000000002</v>
      </c>
      <c r="G27">
        <f t="shared" si="1"/>
        <v>12</v>
      </c>
      <c r="I27">
        <v>15.55</v>
      </c>
    </row>
    <row r="28" spans="1:9" x14ac:dyDescent="0.25">
      <c r="A28" s="49" t="s">
        <v>83</v>
      </c>
      <c r="B28" s="49" t="s">
        <v>116</v>
      </c>
      <c r="E28" s="50"/>
      <c r="F28" t="s">
        <v>120</v>
      </c>
      <c r="G28" t="s">
        <v>120</v>
      </c>
    </row>
    <row r="29" spans="1:9" x14ac:dyDescent="0.25">
      <c r="A29" s="49" t="s">
        <v>67</v>
      </c>
      <c r="B29" s="49" t="s">
        <v>100</v>
      </c>
      <c r="E29" s="50">
        <f>Exam!J30</f>
        <v>13.5</v>
      </c>
      <c r="F29">
        <f t="shared" si="0"/>
        <v>13.5</v>
      </c>
      <c r="G29">
        <f t="shared" si="1"/>
        <v>14</v>
      </c>
      <c r="I29">
        <v>12.11</v>
      </c>
    </row>
    <row r="30" spans="1:9" x14ac:dyDescent="0.25">
      <c r="A30" s="49" t="s">
        <v>58</v>
      </c>
      <c r="B30" s="49" t="s">
        <v>91</v>
      </c>
      <c r="C30">
        <f>Work1!H30</f>
        <v>12</v>
      </c>
      <c r="D30">
        <f>Work2!F31</f>
        <v>16.5</v>
      </c>
      <c r="E30" s="50">
        <f>Exam!J31</f>
        <v>14.3</v>
      </c>
      <c r="F30">
        <f t="shared" si="0"/>
        <v>14.520000000000001</v>
      </c>
      <c r="G30">
        <f t="shared" si="1"/>
        <v>15</v>
      </c>
      <c r="I30">
        <v>13.67</v>
      </c>
    </row>
    <row r="31" spans="1:9" x14ac:dyDescent="0.25">
      <c r="A31" s="49" t="s">
        <v>79</v>
      </c>
      <c r="B31" s="49" t="s">
        <v>112</v>
      </c>
      <c r="E31" s="50">
        <f>Exam!J32</f>
        <v>7.75</v>
      </c>
      <c r="F31">
        <f t="shared" si="0"/>
        <v>7.7500000000000009</v>
      </c>
      <c r="G31">
        <f t="shared" si="1"/>
        <v>8</v>
      </c>
      <c r="I31">
        <v>13</v>
      </c>
    </row>
    <row r="32" spans="1:9" x14ac:dyDescent="0.25">
      <c r="A32" s="49" t="s">
        <v>81</v>
      </c>
      <c r="B32" s="49" t="s">
        <v>114</v>
      </c>
      <c r="E32" s="50"/>
      <c r="G32">
        <f t="shared" si="1"/>
        <v>0</v>
      </c>
    </row>
    <row r="33" spans="1:9" x14ac:dyDescent="0.25">
      <c r="A33" s="49" t="s">
        <v>70</v>
      </c>
      <c r="B33" s="49" t="s">
        <v>103</v>
      </c>
      <c r="E33" s="50">
        <f>Exam!J34</f>
        <v>14.5</v>
      </c>
      <c r="F33">
        <f t="shared" si="0"/>
        <v>14.5</v>
      </c>
      <c r="G33">
        <f t="shared" si="1"/>
        <v>15</v>
      </c>
      <c r="I33">
        <v>12.12</v>
      </c>
    </row>
    <row r="34" spans="1:9" x14ac:dyDescent="0.25">
      <c r="A34" s="49" t="s">
        <v>66</v>
      </c>
      <c r="B34" s="49" t="s">
        <v>99</v>
      </c>
      <c r="C34">
        <f>Work1!H34</f>
        <v>14.75</v>
      </c>
      <c r="D34">
        <f>Work2!F35</f>
        <v>16.75</v>
      </c>
      <c r="E34" s="50">
        <f>Exam!J35</f>
        <v>13.75</v>
      </c>
      <c r="F34">
        <f t="shared" si="0"/>
        <v>14.15</v>
      </c>
      <c r="G34">
        <f t="shared" si="1"/>
        <v>14</v>
      </c>
      <c r="I34">
        <v>15.6</v>
      </c>
    </row>
    <row r="35" spans="1:9" x14ac:dyDescent="0.25">
      <c r="A35" s="49" t="s">
        <v>0</v>
      </c>
      <c r="E35" s="50">
        <f>Exam!J36</f>
        <v>16.25</v>
      </c>
      <c r="F35">
        <f t="shared" si="0"/>
        <v>16.25</v>
      </c>
      <c r="G35">
        <f t="shared" si="1"/>
        <v>16</v>
      </c>
    </row>
    <row r="36" spans="1:9" x14ac:dyDescent="0.25">
      <c r="A36" s="1"/>
      <c r="B36" s="1"/>
    </row>
    <row r="37" spans="1:9" x14ac:dyDescent="0.25">
      <c r="A37" s="1"/>
      <c r="B37" s="1" t="s">
        <v>119</v>
      </c>
      <c r="C37">
        <f t="shared" ref="C37:E37" si="5">CORREL(C2:C35,$I2:$I35)</f>
        <v>0.73481246403619915</v>
      </c>
      <c r="D37">
        <f t="shared" si="5"/>
        <v>0.33512526709981111</v>
      </c>
      <c r="E37">
        <f t="shared" si="5"/>
        <v>0.15319614184755911</v>
      </c>
      <c r="F37">
        <f>CORREL(F2:F35,$I2:$I35)</f>
        <v>0.15783384105109138</v>
      </c>
    </row>
    <row r="38" spans="1:9" x14ac:dyDescent="0.25">
      <c r="A38" s="1"/>
      <c r="B38" s="1" t="s">
        <v>49</v>
      </c>
      <c r="C38">
        <f>AVERAGE(C2:C34)</f>
        <v>10.583333333333334</v>
      </c>
      <c r="D38">
        <f t="shared" ref="D38:F38" si="6">AVERAGE(D2:D34)</f>
        <v>14.472222222222221</v>
      </c>
      <c r="E38">
        <f t="shared" si="6"/>
        <v>12.188214285714286</v>
      </c>
      <c r="F38">
        <f t="shared" si="6"/>
        <v>13.20080769230769</v>
      </c>
    </row>
    <row r="39" spans="1:9" x14ac:dyDescent="0.25">
      <c r="A39" s="1"/>
      <c r="B39" s="1"/>
    </row>
    <row r="40" spans="1:9" x14ac:dyDescent="0.25">
      <c r="A40" s="1"/>
      <c r="B40" s="1"/>
    </row>
    <row r="41" spans="1:9" x14ac:dyDescent="0.25">
      <c r="A41" s="1" t="s">
        <v>0</v>
      </c>
    </row>
    <row r="42" spans="1:9" x14ac:dyDescent="0.25">
      <c r="A42" s="1"/>
    </row>
    <row r="43" spans="1:9" x14ac:dyDescent="0.25">
      <c r="A43" s="1"/>
    </row>
    <row r="44" spans="1:9" x14ac:dyDescent="0.25">
      <c r="A44" s="1"/>
    </row>
  </sheetData>
  <sortState ref="A2:F42">
    <sortCondition ref="B2:B42"/>
  </sortState>
  <pageMargins left="0.75" right="0.75" top="1" bottom="1" header="0.5" footer="0.5"/>
  <pageSetup orientation="portrait" horizontalDpi="300" verticalDpi="30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10" sqref="F10"/>
    </sheetView>
  </sheetViews>
  <sheetFormatPr defaultRowHeight="12.5" x14ac:dyDescent="0.25"/>
  <cols>
    <col min="1" max="1" width="5.81640625" bestFit="1" customWidth="1"/>
    <col min="2" max="2" width="48.54296875" bestFit="1" customWidth="1"/>
  </cols>
  <sheetData>
    <row r="1" spans="1:11" ht="13" x14ac:dyDescent="0.3">
      <c r="A1" s="49" t="s">
        <v>51</v>
      </c>
      <c r="B1" s="49" t="s">
        <v>84</v>
      </c>
      <c r="C1" s="47" t="s">
        <v>41</v>
      </c>
      <c r="D1" s="47" t="s">
        <v>42</v>
      </c>
      <c r="E1" s="47" t="s">
        <v>43</v>
      </c>
      <c r="F1" s="47" t="s">
        <v>44</v>
      </c>
      <c r="G1" s="47" t="s">
        <v>7</v>
      </c>
      <c r="H1" s="47" t="s">
        <v>8</v>
      </c>
      <c r="I1" s="47" t="s">
        <v>45</v>
      </c>
      <c r="J1" s="47" t="s">
        <v>9</v>
      </c>
      <c r="K1" s="47" t="s">
        <v>50</v>
      </c>
    </row>
    <row r="2" spans="1:11" x14ac:dyDescent="0.25">
      <c r="A2" s="49"/>
      <c r="B2" s="49"/>
      <c r="C2" s="46">
        <v>2</v>
      </c>
      <c r="D2" s="46">
        <v>3</v>
      </c>
      <c r="E2" s="46">
        <v>2.5</v>
      </c>
      <c r="F2" s="46">
        <v>2.5</v>
      </c>
      <c r="G2" s="46">
        <v>4</v>
      </c>
      <c r="H2" s="46">
        <v>3</v>
      </c>
      <c r="I2" s="46">
        <v>3</v>
      </c>
      <c r="J2" s="48">
        <f>SUM(C2:I2)</f>
        <v>20</v>
      </c>
      <c r="K2" s="46">
        <f>ROUND(J2,0)</f>
        <v>20</v>
      </c>
    </row>
    <row r="3" spans="1:11" x14ac:dyDescent="0.25">
      <c r="A3" s="49" t="s">
        <v>73</v>
      </c>
      <c r="B3" s="49" t="s">
        <v>106</v>
      </c>
      <c r="C3">
        <v>1</v>
      </c>
      <c r="D3">
        <v>0.25</v>
      </c>
      <c r="E3">
        <v>0.25</v>
      </c>
      <c r="F3">
        <v>0.75</v>
      </c>
      <c r="G3">
        <v>1.5</v>
      </c>
      <c r="H3">
        <v>2.875</v>
      </c>
      <c r="I3">
        <v>2.875</v>
      </c>
      <c r="J3" s="48">
        <f t="shared" ref="J3:J35" si="0">SUM(C3:I3)</f>
        <v>9.5</v>
      </c>
      <c r="K3" s="46">
        <f t="shared" ref="K3:K34" si="1">ROUND(J3,0)</f>
        <v>10</v>
      </c>
    </row>
    <row r="4" spans="1:11" x14ac:dyDescent="0.25">
      <c r="A4" s="49" t="s">
        <v>57</v>
      </c>
      <c r="B4" s="49" t="s">
        <v>90</v>
      </c>
      <c r="C4">
        <v>1.25</v>
      </c>
      <c r="D4">
        <v>1.75</v>
      </c>
      <c r="E4">
        <v>0</v>
      </c>
      <c r="F4">
        <v>0.5</v>
      </c>
      <c r="G4">
        <v>3.75</v>
      </c>
      <c r="H4">
        <v>3</v>
      </c>
      <c r="I4">
        <v>2.75</v>
      </c>
      <c r="J4" s="48">
        <f t="shared" si="0"/>
        <v>13</v>
      </c>
      <c r="K4" s="46">
        <f t="shared" si="1"/>
        <v>13</v>
      </c>
    </row>
    <row r="5" spans="1:11" x14ac:dyDescent="0.25">
      <c r="A5" s="49" t="s">
        <v>60</v>
      </c>
      <c r="B5" s="49" t="s">
        <v>93</v>
      </c>
      <c r="J5" s="48">
        <f t="shared" si="0"/>
        <v>0</v>
      </c>
      <c r="K5" s="46">
        <f t="shared" si="1"/>
        <v>0</v>
      </c>
    </row>
    <row r="6" spans="1:11" x14ac:dyDescent="0.25">
      <c r="A6" s="49" t="s">
        <v>56</v>
      </c>
      <c r="B6" s="49" t="s">
        <v>89</v>
      </c>
      <c r="C6">
        <v>2</v>
      </c>
      <c r="E6">
        <v>1</v>
      </c>
      <c r="F6">
        <v>2.5</v>
      </c>
      <c r="G6">
        <v>2</v>
      </c>
      <c r="H6">
        <v>3</v>
      </c>
      <c r="I6">
        <v>2.75</v>
      </c>
      <c r="J6" s="48">
        <f t="shared" si="0"/>
        <v>13.25</v>
      </c>
      <c r="K6" s="46">
        <f t="shared" si="1"/>
        <v>13</v>
      </c>
    </row>
    <row r="7" spans="1:11" x14ac:dyDescent="0.25">
      <c r="A7" s="49" t="s">
        <v>61</v>
      </c>
      <c r="B7" s="49" t="s">
        <v>94</v>
      </c>
      <c r="C7">
        <v>1.25</v>
      </c>
      <c r="D7">
        <v>2.5</v>
      </c>
      <c r="E7">
        <v>2</v>
      </c>
      <c r="F7">
        <v>1.75</v>
      </c>
      <c r="G7">
        <v>4</v>
      </c>
      <c r="H7">
        <v>3</v>
      </c>
      <c r="I7">
        <v>2.25</v>
      </c>
      <c r="J7" s="48">
        <f t="shared" si="0"/>
        <v>16.75</v>
      </c>
      <c r="K7" s="46">
        <f t="shared" si="1"/>
        <v>17</v>
      </c>
    </row>
    <row r="8" spans="1:11" x14ac:dyDescent="0.25">
      <c r="A8" s="49" t="s">
        <v>62</v>
      </c>
      <c r="B8" s="49" t="s">
        <v>95</v>
      </c>
      <c r="C8">
        <v>2</v>
      </c>
      <c r="D8">
        <v>2</v>
      </c>
      <c r="E8">
        <v>0</v>
      </c>
      <c r="F8">
        <v>1.5</v>
      </c>
      <c r="G8">
        <v>3</v>
      </c>
      <c r="H8">
        <v>2.75</v>
      </c>
      <c r="I8">
        <v>2.5</v>
      </c>
      <c r="J8" s="48">
        <f t="shared" si="0"/>
        <v>13.75</v>
      </c>
      <c r="K8" s="46">
        <f t="shared" si="1"/>
        <v>14</v>
      </c>
    </row>
    <row r="9" spans="1:11" x14ac:dyDescent="0.25">
      <c r="A9" s="49" t="s">
        <v>80</v>
      </c>
      <c r="B9" s="49" t="s">
        <v>113</v>
      </c>
      <c r="C9">
        <v>1.5</v>
      </c>
      <c r="D9">
        <v>1</v>
      </c>
      <c r="E9">
        <v>2.25</v>
      </c>
      <c r="F9">
        <v>2.5</v>
      </c>
      <c r="G9">
        <v>2.75</v>
      </c>
      <c r="H9">
        <v>1.25</v>
      </c>
      <c r="I9">
        <v>2.25</v>
      </c>
      <c r="J9" s="48">
        <f t="shared" si="0"/>
        <v>13.5</v>
      </c>
      <c r="K9" s="46">
        <f t="shared" si="1"/>
        <v>14</v>
      </c>
    </row>
    <row r="10" spans="1:11" x14ac:dyDescent="0.25">
      <c r="A10" s="49" t="s">
        <v>71</v>
      </c>
      <c r="B10" s="49" t="s">
        <v>104</v>
      </c>
      <c r="C10">
        <v>1</v>
      </c>
      <c r="D10">
        <v>1.5</v>
      </c>
      <c r="E10" s="2">
        <v>1.75</v>
      </c>
      <c r="F10" s="2">
        <v>2</v>
      </c>
      <c r="G10">
        <v>2</v>
      </c>
      <c r="H10">
        <v>3</v>
      </c>
      <c r="I10">
        <v>2.75</v>
      </c>
      <c r="J10" s="48">
        <f t="shared" si="0"/>
        <v>14</v>
      </c>
      <c r="K10" s="46">
        <f t="shared" si="1"/>
        <v>14</v>
      </c>
    </row>
    <row r="11" spans="1:11" x14ac:dyDescent="0.25">
      <c r="A11" s="49" t="s">
        <v>82</v>
      </c>
      <c r="B11" s="49" t="s">
        <v>115</v>
      </c>
      <c r="J11" s="48">
        <f t="shared" si="0"/>
        <v>0</v>
      </c>
      <c r="K11" s="46">
        <f t="shared" si="1"/>
        <v>0</v>
      </c>
    </row>
    <row r="12" spans="1:11" ht="14" customHeight="1" x14ac:dyDescent="0.25">
      <c r="A12" s="49" t="s">
        <v>69</v>
      </c>
      <c r="B12" s="49" t="s">
        <v>102</v>
      </c>
      <c r="C12">
        <v>0.75</v>
      </c>
      <c r="D12">
        <v>1</v>
      </c>
      <c r="E12">
        <v>1.75</v>
      </c>
      <c r="F12">
        <v>1.25</v>
      </c>
      <c r="G12">
        <v>2.75</v>
      </c>
      <c r="H12">
        <v>3</v>
      </c>
      <c r="I12">
        <v>2.5</v>
      </c>
      <c r="J12" s="48">
        <f t="shared" si="0"/>
        <v>13</v>
      </c>
      <c r="K12" s="46">
        <f t="shared" si="1"/>
        <v>13</v>
      </c>
    </row>
    <row r="13" spans="1:11" x14ac:dyDescent="0.25">
      <c r="A13" s="49" t="s">
        <v>1</v>
      </c>
      <c r="B13" s="49" t="s">
        <v>2</v>
      </c>
      <c r="J13" s="48">
        <f t="shared" si="0"/>
        <v>0</v>
      </c>
      <c r="K13" s="46">
        <f t="shared" si="1"/>
        <v>0</v>
      </c>
    </row>
    <row r="14" spans="1:11" x14ac:dyDescent="0.25">
      <c r="A14" s="49" t="s">
        <v>75</v>
      </c>
      <c r="B14" s="49" t="s">
        <v>108</v>
      </c>
      <c r="C14">
        <v>1.5</v>
      </c>
      <c r="D14">
        <v>2.75</v>
      </c>
      <c r="E14">
        <v>0.5</v>
      </c>
      <c r="F14">
        <v>1.75</v>
      </c>
      <c r="G14">
        <v>3.75</v>
      </c>
      <c r="H14">
        <v>3</v>
      </c>
      <c r="I14">
        <v>2.75</v>
      </c>
      <c r="J14" s="48">
        <f t="shared" si="0"/>
        <v>16</v>
      </c>
      <c r="K14" s="46">
        <f t="shared" si="1"/>
        <v>16</v>
      </c>
    </row>
    <row r="15" spans="1:11" x14ac:dyDescent="0.25">
      <c r="A15" s="49" t="s">
        <v>68</v>
      </c>
      <c r="B15" s="49" t="s">
        <v>101</v>
      </c>
      <c r="C15">
        <v>1.75</v>
      </c>
      <c r="D15">
        <v>2.5</v>
      </c>
      <c r="E15">
        <v>1.25</v>
      </c>
      <c r="F15">
        <v>2.5</v>
      </c>
      <c r="G15">
        <v>3.75</v>
      </c>
      <c r="H15">
        <v>3</v>
      </c>
      <c r="I15">
        <v>3</v>
      </c>
      <c r="J15" s="48">
        <f t="shared" si="0"/>
        <v>17.75</v>
      </c>
      <c r="K15" s="46">
        <f t="shared" si="1"/>
        <v>18</v>
      </c>
    </row>
    <row r="16" spans="1:11" x14ac:dyDescent="0.25">
      <c r="A16" s="49" t="s">
        <v>76</v>
      </c>
      <c r="B16" s="49" t="s">
        <v>109</v>
      </c>
      <c r="C16">
        <v>1.5</v>
      </c>
      <c r="D16">
        <v>2.75</v>
      </c>
      <c r="E16">
        <v>0</v>
      </c>
      <c r="F16">
        <v>1.5</v>
      </c>
      <c r="G16">
        <v>3.25</v>
      </c>
      <c r="H16">
        <v>3</v>
      </c>
      <c r="I16">
        <v>2.75</v>
      </c>
      <c r="J16" s="48">
        <f t="shared" si="0"/>
        <v>14.75</v>
      </c>
      <c r="K16" s="46">
        <f t="shared" si="1"/>
        <v>15</v>
      </c>
    </row>
    <row r="17" spans="1:11" x14ac:dyDescent="0.25">
      <c r="A17" s="49" t="s">
        <v>78</v>
      </c>
      <c r="B17" s="49" t="s">
        <v>111</v>
      </c>
      <c r="C17">
        <v>0.25</v>
      </c>
      <c r="D17">
        <v>1.5</v>
      </c>
      <c r="E17">
        <v>1.25</v>
      </c>
      <c r="F17">
        <v>0.75</v>
      </c>
      <c r="G17">
        <v>0.72</v>
      </c>
      <c r="H17">
        <v>2.5</v>
      </c>
      <c r="I17">
        <v>2</v>
      </c>
      <c r="J17" s="48">
        <f t="shared" si="0"/>
        <v>8.9699999999999989</v>
      </c>
      <c r="K17" s="46">
        <f t="shared" si="1"/>
        <v>9</v>
      </c>
    </row>
    <row r="18" spans="1:11" x14ac:dyDescent="0.25">
      <c r="A18" s="49" t="s">
        <v>77</v>
      </c>
      <c r="B18" s="49" t="s">
        <v>110</v>
      </c>
      <c r="C18">
        <v>1</v>
      </c>
      <c r="D18">
        <v>2.5</v>
      </c>
      <c r="E18">
        <v>2</v>
      </c>
      <c r="F18">
        <v>2.5</v>
      </c>
      <c r="G18">
        <v>3.5</v>
      </c>
      <c r="H18">
        <v>3</v>
      </c>
      <c r="I18">
        <v>2.5</v>
      </c>
      <c r="J18" s="48">
        <f t="shared" si="0"/>
        <v>17</v>
      </c>
      <c r="K18" s="46">
        <f t="shared" si="1"/>
        <v>17</v>
      </c>
    </row>
    <row r="19" spans="1:11" x14ac:dyDescent="0.25">
      <c r="A19" s="49" t="s">
        <v>63</v>
      </c>
      <c r="B19" s="49" t="s">
        <v>96</v>
      </c>
      <c r="J19" s="48">
        <f t="shared" si="0"/>
        <v>0</v>
      </c>
      <c r="K19" s="46">
        <f t="shared" si="1"/>
        <v>0</v>
      </c>
    </row>
    <row r="20" spans="1:11" x14ac:dyDescent="0.25">
      <c r="A20" s="49" t="s">
        <v>55</v>
      </c>
      <c r="B20" s="49" t="s">
        <v>88</v>
      </c>
      <c r="C20">
        <v>0.75</v>
      </c>
      <c r="D20">
        <v>0.5</v>
      </c>
      <c r="E20">
        <v>2</v>
      </c>
      <c r="F20">
        <v>0.5</v>
      </c>
      <c r="G20">
        <v>1.5</v>
      </c>
      <c r="H20">
        <v>0.5</v>
      </c>
      <c r="I20">
        <v>0</v>
      </c>
      <c r="J20" s="48">
        <f t="shared" si="0"/>
        <v>5.75</v>
      </c>
      <c r="K20" s="46">
        <f t="shared" si="1"/>
        <v>6</v>
      </c>
    </row>
    <row r="21" spans="1:11" x14ac:dyDescent="0.25">
      <c r="A21" s="49" t="s">
        <v>65</v>
      </c>
      <c r="B21" s="49" t="s">
        <v>98</v>
      </c>
      <c r="J21" s="48">
        <f t="shared" si="0"/>
        <v>0</v>
      </c>
      <c r="K21" s="46">
        <f t="shared" si="1"/>
        <v>0</v>
      </c>
    </row>
    <row r="22" spans="1:11" x14ac:dyDescent="0.25">
      <c r="A22" s="49" t="s">
        <v>72</v>
      </c>
      <c r="B22" s="49" t="s">
        <v>105</v>
      </c>
      <c r="C22">
        <v>1.5</v>
      </c>
      <c r="D22">
        <v>1.75</v>
      </c>
      <c r="E22">
        <v>1.5</v>
      </c>
      <c r="F22">
        <v>1.25</v>
      </c>
      <c r="G22">
        <v>1.5</v>
      </c>
      <c r="H22">
        <v>2.75</v>
      </c>
      <c r="I22">
        <v>2.25</v>
      </c>
      <c r="J22" s="48">
        <f t="shared" si="0"/>
        <v>12.5</v>
      </c>
      <c r="K22" s="46">
        <f t="shared" si="1"/>
        <v>13</v>
      </c>
    </row>
    <row r="23" spans="1:11" x14ac:dyDescent="0.25">
      <c r="A23" s="49" t="s">
        <v>74</v>
      </c>
      <c r="B23" s="49" t="s">
        <v>107</v>
      </c>
      <c r="C23">
        <v>0.5</v>
      </c>
      <c r="D23">
        <v>1.75</v>
      </c>
      <c r="E23">
        <v>1.25</v>
      </c>
      <c r="F23">
        <v>1.75</v>
      </c>
      <c r="G23">
        <v>1.5</v>
      </c>
      <c r="H23">
        <v>0.75</v>
      </c>
      <c r="I23">
        <v>2</v>
      </c>
      <c r="J23" s="48">
        <f t="shared" si="0"/>
        <v>9.5</v>
      </c>
      <c r="K23" s="46">
        <f t="shared" si="1"/>
        <v>10</v>
      </c>
    </row>
    <row r="24" spans="1:11" x14ac:dyDescent="0.25">
      <c r="A24" s="49" t="s">
        <v>64</v>
      </c>
      <c r="B24" s="49" t="s">
        <v>97</v>
      </c>
      <c r="C24">
        <v>0.5</v>
      </c>
      <c r="D24">
        <v>1.25</v>
      </c>
      <c r="E24">
        <v>0</v>
      </c>
      <c r="F24">
        <v>1.5</v>
      </c>
      <c r="G24">
        <v>3.5</v>
      </c>
      <c r="H24">
        <v>3</v>
      </c>
      <c r="I24">
        <v>2.75</v>
      </c>
      <c r="J24" s="48">
        <f t="shared" si="0"/>
        <v>12.5</v>
      </c>
      <c r="K24" s="46">
        <f t="shared" si="1"/>
        <v>13</v>
      </c>
    </row>
    <row r="25" spans="1:11" x14ac:dyDescent="0.25">
      <c r="A25" s="49" t="s">
        <v>53</v>
      </c>
      <c r="B25" s="49" t="s">
        <v>86</v>
      </c>
      <c r="C25">
        <v>1.5</v>
      </c>
      <c r="D25">
        <v>2.25</v>
      </c>
      <c r="E25">
        <v>2.25</v>
      </c>
      <c r="F25">
        <v>1.75</v>
      </c>
      <c r="G25">
        <v>3.5</v>
      </c>
      <c r="H25">
        <v>3</v>
      </c>
      <c r="I25">
        <v>2.25</v>
      </c>
      <c r="J25" s="48">
        <f t="shared" si="0"/>
        <v>16.5</v>
      </c>
      <c r="K25" s="46">
        <f t="shared" si="1"/>
        <v>17</v>
      </c>
    </row>
    <row r="26" spans="1:11" x14ac:dyDescent="0.25">
      <c r="A26" s="49" t="s">
        <v>52</v>
      </c>
      <c r="B26" s="49" t="s">
        <v>85</v>
      </c>
      <c r="C26">
        <v>1.5</v>
      </c>
      <c r="D26">
        <v>2.25</v>
      </c>
      <c r="E26">
        <v>1.5</v>
      </c>
      <c r="F26">
        <v>1.5</v>
      </c>
      <c r="G26">
        <v>3.75</v>
      </c>
      <c r="H26">
        <v>3</v>
      </c>
      <c r="I26">
        <v>2.25</v>
      </c>
      <c r="J26" s="48">
        <f t="shared" si="0"/>
        <v>15.75</v>
      </c>
      <c r="K26" s="46">
        <f t="shared" si="1"/>
        <v>16</v>
      </c>
    </row>
    <row r="27" spans="1:11" x14ac:dyDescent="0.25">
      <c r="A27" s="49" t="s">
        <v>54</v>
      </c>
      <c r="B27" s="49" t="s">
        <v>87</v>
      </c>
      <c r="C27">
        <v>1</v>
      </c>
      <c r="D27">
        <v>1.25</v>
      </c>
      <c r="E27">
        <v>1.25</v>
      </c>
      <c r="F27">
        <v>1.5</v>
      </c>
      <c r="G27">
        <v>1.5</v>
      </c>
      <c r="H27">
        <v>2.75</v>
      </c>
      <c r="I27">
        <v>2.75</v>
      </c>
      <c r="J27" s="48">
        <f t="shared" si="0"/>
        <v>12</v>
      </c>
      <c r="K27" s="46">
        <f t="shared" si="1"/>
        <v>12</v>
      </c>
    </row>
    <row r="28" spans="1:11" x14ac:dyDescent="0.25">
      <c r="A28" s="49" t="s">
        <v>59</v>
      </c>
      <c r="B28" s="49" t="s">
        <v>92</v>
      </c>
      <c r="C28">
        <v>1.5</v>
      </c>
      <c r="D28">
        <v>2.75</v>
      </c>
      <c r="E28">
        <v>1.25</v>
      </c>
      <c r="F28">
        <v>0.75</v>
      </c>
      <c r="G28">
        <v>1.5</v>
      </c>
      <c r="H28">
        <v>1.25</v>
      </c>
      <c r="I28">
        <v>2.75</v>
      </c>
      <c r="J28" s="48">
        <f t="shared" si="0"/>
        <v>11.75</v>
      </c>
      <c r="K28" s="46">
        <f t="shared" si="1"/>
        <v>12</v>
      </c>
    </row>
    <row r="29" spans="1:11" x14ac:dyDescent="0.25">
      <c r="A29" s="49" t="s">
        <v>83</v>
      </c>
      <c r="B29" s="49" t="s">
        <v>116</v>
      </c>
      <c r="J29" s="48">
        <f t="shared" si="0"/>
        <v>0</v>
      </c>
      <c r="K29" s="46">
        <f t="shared" si="1"/>
        <v>0</v>
      </c>
    </row>
    <row r="30" spans="1:11" x14ac:dyDescent="0.25">
      <c r="A30" s="49" t="s">
        <v>67</v>
      </c>
      <c r="B30" s="49" t="s">
        <v>100</v>
      </c>
      <c r="C30">
        <v>1.5</v>
      </c>
      <c r="D30">
        <v>0.75</v>
      </c>
      <c r="E30">
        <v>0</v>
      </c>
      <c r="F30">
        <v>2</v>
      </c>
      <c r="G30">
        <v>3.75</v>
      </c>
      <c r="H30">
        <v>2.75</v>
      </c>
      <c r="I30">
        <v>2.75</v>
      </c>
      <c r="J30" s="48">
        <f t="shared" si="0"/>
        <v>13.5</v>
      </c>
      <c r="K30" s="46">
        <f t="shared" si="1"/>
        <v>14</v>
      </c>
    </row>
    <row r="31" spans="1:11" x14ac:dyDescent="0.25">
      <c r="A31" s="49" t="s">
        <v>58</v>
      </c>
      <c r="B31" s="49" t="s">
        <v>91</v>
      </c>
      <c r="C31">
        <v>0.75</v>
      </c>
      <c r="D31">
        <v>1.05</v>
      </c>
      <c r="E31">
        <v>1.25</v>
      </c>
      <c r="F31">
        <v>1.75</v>
      </c>
      <c r="G31">
        <v>4</v>
      </c>
      <c r="H31">
        <v>2.75</v>
      </c>
      <c r="I31">
        <v>2.75</v>
      </c>
      <c r="J31" s="48">
        <f t="shared" si="0"/>
        <v>14.3</v>
      </c>
      <c r="K31" s="46">
        <f t="shared" si="1"/>
        <v>14</v>
      </c>
    </row>
    <row r="32" spans="1:11" x14ac:dyDescent="0.25">
      <c r="A32" s="49" t="s">
        <v>79</v>
      </c>
      <c r="B32" s="49" t="s">
        <v>112</v>
      </c>
      <c r="C32">
        <v>1</v>
      </c>
      <c r="D32">
        <v>1.75</v>
      </c>
      <c r="E32">
        <v>0.5</v>
      </c>
      <c r="F32">
        <v>1.25</v>
      </c>
      <c r="G32">
        <v>1</v>
      </c>
      <c r="H32">
        <v>0.75</v>
      </c>
      <c r="I32">
        <v>1.5</v>
      </c>
      <c r="J32" s="48">
        <f t="shared" si="0"/>
        <v>7.75</v>
      </c>
      <c r="K32" s="46">
        <f t="shared" si="1"/>
        <v>8</v>
      </c>
    </row>
    <row r="33" spans="1:11" x14ac:dyDescent="0.25">
      <c r="A33" s="49" t="s">
        <v>81</v>
      </c>
      <c r="B33" s="49" t="s">
        <v>114</v>
      </c>
      <c r="J33" s="48">
        <f t="shared" si="0"/>
        <v>0</v>
      </c>
      <c r="K33" s="46">
        <f t="shared" si="1"/>
        <v>0</v>
      </c>
    </row>
    <row r="34" spans="1:11" x14ac:dyDescent="0.25">
      <c r="A34" s="49" t="s">
        <v>70</v>
      </c>
      <c r="B34" s="49" t="s">
        <v>103</v>
      </c>
      <c r="C34">
        <v>0</v>
      </c>
      <c r="D34">
        <v>2.5</v>
      </c>
      <c r="E34">
        <v>1.5</v>
      </c>
      <c r="F34">
        <v>1.5</v>
      </c>
      <c r="G34">
        <v>3.25</v>
      </c>
      <c r="H34">
        <v>2.75</v>
      </c>
      <c r="I34">
        <v>3</v>
      </c>
      <c r="J34" s="48">
        <f t="shared" si="0"/>
        <v>14.5</v>
      </c>
      <c r="K34" s="46">
        <f t="shared" si="1"/>
        <v>15</v>
      </c>
    </row>
    <row r="35" spans="1:11" x14ac:dyDescent="0.25">
      <c r="A35" s="49" t="s">
        <v>66</v>
      </c>
      <c r="B35" s="49" t="s">
        <v>99</v>
      </c>
      <c r="C35">
        <v>1.5</v>
      </c>
      <c r="D35">
        <v>2.25</v>
      </c>
      <c r="E35">
        <v>1.5</v>
      </c>
      <c r="F35">
        <v>1.75</v>
      </c>
      <c r="G35">
        <v>3</v>
      </c>
      <c r="H35">
        <v>1.75</v>
      </c>
      <c r="I35">
        <v>2</v>
      </c>
      <c r="J35" s="48">
        <f t="shared" si="0"/>
        <v>13.75</v>
      </c>
      <c r="K35" s="46">
        <f>ROUND(J35,0)</f>
        <v>14</v>
      </c>
    </row>
    <row r="36" spans="1:11" x14ac:dyDescent="0.25">
      <c r="A36" s="49" t="s">
        <v>0</v>
      </c>
      <c r="B36" s="49" t="s">
        <v>117</v>
      </c>
      <c r="C36">
        <v>1.5</v>
      </c>
      <c r="D36">
        <v>2.75</v>
      </c>
      <c r="E36">
        <v>2</v>
      </c>
      <c r="F36">
        <v>2</v>
      </c>
      <c r="G36">
        <v>4</v>
      </c>
      <c r="H36">
        <v>2</v>
      </c>
      <c r="I36">
        <v>2</v>
      </c>
      <c r="J36" s="48">
        <f>SUM(C36:I36)</f>
        <v>16.25</v>
      </c>
      <c r="K36" s="46">
        <f>ROUND(J36,0)</f>
        <v>16</v>
      </c>
    </row>
    <row r="37" spans="1:11" x14ac:dyDescent="0.25">
      <c r="A37" s="49"/>
    </row>
    <row r="38" spans="1:11" x14ac:dyDescent="0.25">
      <c r="A38" s="49"/>
    </row>
    <row r="39" spans="1:11" x14ac:dyDescent="0.25">
      <c r="A39" s="49"/>
    </row>
    <row r="40" spans="1:11" x14ac:dyDescent="0.25">
      <c r="A40" s="4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pane xSplit="2" ySplit="1" topLeftCell="C22" activePane="bottomRight" state="frozen"/>
      <selection pane="topRight" activeCell="C1" sqref="C1"/>
      <selection pane="bottomLeft" activeCell="A2" sqref="A2"/>
      <selection pane="bottomRight" activeCell="E34" sqref="E34"/>
    </sheetView>
  </sheetViews>
  <sheetFormatPr defaultRowHeight="12.5" x14ac:dyDescent="0.25"/>
  <cols>
    <col min="1" max="1" width="21.7265625" customWidth="1"/>
    <col min="2" max="2" width="48.54296875" bestFit="1" customWidth="1"/>
  </cols>
  <sheetData>
    <row r="1" spans="1:10" x14ac:dyDescent="0.25">
      <c r="A1" s="1" t="s">
        <v>46</v>
      </c>
      <c r="B1" s="1" t="s">
        <v>47</v>
      </c>
      <c r="C1" s="3">
        <v>1</v>
      </c>
      <c r="D1" s="3" t="s">
        <v>7</v>
      </c>
      <c r="E1" s="3" t="s">
        <v>8</v>
      </c>
      <c r="F1" s="3">
        <v>3</v>
      </c>
      <c r="G1" s="3">
        <v>4</v>
      </c>
      <c r="H1" t="s">
        <v>9</v>
      </c>
      <c r="J1" t="s">
        <v>118</v>
      </c>
    </row>
    <row r="2" spans="1:10" x14ac:dyDescent="0.25">
      <c r="A2" s="49" t="s">
        <v>73</v>
      </c>
      <c r="B2" s="49" t="s">
        <v>106</v>
      </c>
      <c r="H2">
        <f>SUM(C2:G2)</f>
        <v>0</v>
      </c>
    </row>
    <row r="3" spans="1:10" x14ac:dyDescent="0.25">
      <c r="A3" s="49" t="s">
        <v>57</v>
      </c>
      <c r="B3" s="49" t="s">
        <v>90</v>
      </c>
      <c r="H3">
        <f t="shared" ref="H3:H34" si="0">SUM(C3:G3)</f>
        <v>0</v>
      </c>
    </row>
    <row r="4" spans="1:10" x14ac:dyDescent="0.25">
      <c r="A4" s="49" t="s">
        <v>60</v>
      </c>
      <c r="B4" s="49" t="s">
        <v>93</v>
      </c>
      <c r="H4">
        <f t="shared" si="0"/>
        <v>0</v>
      </c>
    </row>
    <row r="5" spans="1:10" x14ac:dyDescent="0.25">
      <c r="A5" s="49" t="s">
        <v>56</v>
      </c>
      <c r="B5" s="49" t="s">
        <v>89</v>
      </c>
      <c r="C5">
        <v>2</v>
      </c>
      <c r="D5">
        <v>3.25</v>
      </c>
      <c r="E5">
        <v>3.75</v>
      </c>
      <c r="F5">
        <v>2.5</v>
      </c>
      <c r="G5">
        <v>2.5</v>
      </c>
      <c r="H5">
        <f t="shared" si="0"/>
        <v>14</v>
      </c>
      <c r="J5">
        <v>14.36</v>
      </c>
    </row>
    <row r="6" spans="1:10" x14ac:dyDescent="0.25">
      <c r="A6" s="49" t="s">
        <v>61</v>
      </c>
      <c r="B6" s="49" t="s">
        <v>94</v>
      </c>
      <c r="H6">
        <f t="shared" si="0"/>
        <v>0</v>
      </c>
    </row>
    <row r="7" spans="1:10" x14ac:dyDescent="0.25">
      <c r="A7" s="49" t="s">
        <v>62</v>
      </c>
      <c r="B7" s="49" t="s">
        <v>95</v>
      </c>
      <c r="H7">
        <f t="shared" si="0"/>
        <v>0</v>
      </c>
    </row>
    <row r="8" spans="1:10" x14ac:dyDescent="0.25">
      <c r="A8" s="49" t="s">
        <v>80</v>
      </c>
      <c r="B8" s="49" t="s">
        <v>113</v>
      </c>
      <c r="H8">
        <f t="shared" si="0"/>
        <v>0</v>
      </c>
    </row>
    <row r="9" spans="1:10" x14ac:dyDescent="0.25">
      <c r="A9" s="49" t="s">
        <v>71</v>
      </c>
      <c r="B9" s="49" t="s">
        <v>104</v>
      </c>
      <c r="H9">
        <f t="shared" si="0"/>
        <v>0</v>
      </c>
    </row>
    <row r="10" spans="1:10" x14ac:dyDescent="0.25">
      <c r="A10" s="49" t="s">
        <v>82</v>
      </c>
      <c r="B10" s="49" t="s">
        <v>115</v>
      </c>
      <c r="H10">
        <f t="shared" si="0"/>
        <v>0</v>
      </c>
    </row>
    <row r="11" spans="1:10" x14ac:dyDescent="0.25">
      <c r="A11" s="49" t="s">
        <v>69</v>
      </c>
      <c r="B11" s="49" t="s">
        <v>102</v>
      </c>
      <c r="H11">
        <f t="shared" si="0"/>
        <v>0</v>
      </c>
    </row>
    <row r="12" spans="1:10" x14ac:dyDescent="0.25">
      <c r="A12" s="49" t="s">
        <v>1</v>
      </c>
      <c r="B12" s="49" t="s">
        <v>2</v>
      </c>
      <c r="H12">
        <f t="shared" si="0"/>
        <v>0</v>
      </c>
    </row>
    <row r="13" spans="1:10" x14ac:dyDescent="0.25">
      <c r="A13" s="49" t="s">
        <v>75</v>
      </c>
      <c r="B13" s="49" t="s">
        <v>108</v>
      </c>
      <c r="C13">
        <v>1.5</v>
      </c>
      <c r="D13">
        <v>3.25</v>
      </c>
      <c r="E13">
        <v>0.5</v>
      </c>
      <c r="F13">
        <v>2.5</v>
      </c>
      <c r="G13">
        <v>3</v>
      </c>
      <c r="H13">
        <f t="shared" si="0"/>
        <v>10.75</v>
      </c>
      <c r="J13">
        <v>12.55</v>
      </c>
    </row>
    <row r="14" spans="1:10" x14ac:dyDescent="0.25">
      <c r="A14" s="49" t="s">
        <v>68</v>
      </c>
      <c r="B14" s="49" t="s">
        <v>101</v>
      </c>
      <c r="C14">
        <v>1.5</v>
      </c>
      <c r="D14">
        <v>3.5</v>
      </c>
      <c r="E14">
        <v>2.75</v>
      </c>
      <c r="F14">
        <v>3</v>
      </c>
      <c r="G14">
        <v>2.75</v>
      </c>
      <c r="H14">
        <f t="shared" si="0"/>
        <v>13.5</v>
      </c>
      <c r="J14">
        <v>16.82</v>
      </c>
    </row>
    <row r="15" spans="1:10" x14ac:dyDescent="0.25">
      <c r="A15" s="49" t="s">
        <v>76</v>
      </c>
      <c r="B15" s="49" t="s">
        <v>109</v>
      </c>
      <c r="H15">
        <f t="shared" si="0"/>
        <v>0</v>
      </c>
    </row>
    <row r="16" spans="1:10" x14ac:dyDescent="0.25">
      <c r="A16" s="49" t="s">
        <v>78</v>
      </c>
      <c r="B16" s="49" t="s">
        <v>111</v>
      </c>
      <c r="C16">
        <v>1.75</v>
      </c>
      <c r="D16">
        <v>3.25</v>
      </c>
      <c r="E16">
        <v>3.25</v>
      </c>
      <c r="F16">
        <v>0.5</v>
      </c>
      <c r="G16">
        <v>2</v>
      </c>
      <c r="H16">
        <f t="shared" si="0"/>
        <v>10.75</v>
      </c>
    </row>
    <row r="17" spans="1:10" x14ac:dyDescent="0.25">
      <c r="A17" s="49" t="s">
        <v>77</v>
      </c>
      <c r="B17" s="49" t="s">
        <v>110</v>
      </c>
      <c r="H17">
        <f t="shared" si="0"/>
        <v>0</v>
      </c>
    </row>
    <row r="18" spans="1:10" x14ac:dyDescent="0.25">
      <c r="A18" s="49" t="s">
        <v>63</v>
      </c>
      <c r="B18" s="49" t="s">
        <v>96</v>
      </c>
      <c r="H18">
        <f t="shared" si="0"/>
        <v>0</v>
      </c>
    </row>
    <row r="19" spans="1:10" x14ac:dyDescent="0.25">
      <c r="A19" s="49" t="s">
        <v>55</v>
      </c>
      <c r="B19" s="49" t="s">
        <v>88</v>
      </c>
      <c r="H19">
        <f t="shared" si="0"/>
        <v>0</v>
      </c>
    </row>
    <row r="20" spans="1:10" x14ac:dyDescent="0.25">
      <c r="A20" s="49" t="s">
        <v>65</v>
      </c>
      <c r="B20" s="49" t="s">
        <v>98</v>
      </c>
      <c r="H20">
        <f t="shared" si="0"/>
        <v>0</v>
      </c>
    </row>
    <row r="21" spans="1:10" x14ac:dyDescent="0.25">
      <c r="A21" s="49" t="s">
        <v>72</v>
      </c>
      <c r="B21" s="49" t="s">
        <v>105</v>
      </c>
      <c r="C21">
        <v>0.75</v>
      </c>
      <c r="D21">
        <v>0.75</v>
      </c>
      <c r="E21">
        <v>0</v>
      </c>
      <c r="F21">
        <v>0</v>
      </c>
      <c r="G21">
        <v>2</v>
      </c>
      <c r="H21">
        <f t="shared" si="0"/>
        <v>3.5</v>
      </c>
      <c r="J21">
        <v>12</v>
      </c>
    </row>
    <row r="22" spans="1:10" x14ac:dyDescent="0.25">
      <c r="A22" s="49" t="s">
        <v>74</v>
      </c>
      <c r="B22" s="49" t="s">
        <v>107</v>
      </c>
      <c r="H22">
        <f t="shared" si="0"/>
        <v>0</v>
      </c>
    </row>
    <row r="23" spans="1:10" x14ac:dyDescent="0.25">
      <c r="A23" s="49" t="s">
        <v>64</v>
      </c>
      <c r="B23" s="49" t="s">
        <v>97</v>
      </c>
      <c r="C23">
        <v>0.5</v>
      </c>
      <c r="D23">
        <v>1</v>
      </c>
      <c r="E23">
        <v>0.75</v>
      </c>
      <c r="F23">
        <v>2.25</v>
      </c>
      <c r="G23">
        <v>2</v>
      </c>
      <c r="H23">
        <f t="shared" si="0"/>
        <v>6.5</v>
      </c>
    </row>
    <row r="24" spans="1:10" x14ac:dyDescent="0.25">
      <c r="A24" s="49" t="s">
        <v>53</v>
      </c>
      <c r="B24" s="49" t="s">
        <v>86</v>
      </c>
      <c r="H24">
        <f t="shared" si="0"/>
        <v>0</v>
      </c>
    </row>
    <row r="25" spans="1:10" x14ac:dyDescent="0.25">
      <c r="A25" s="49" t="s">
        <v>52</v>
      </c>
      <c r="B25" s="49" t="s">
        <v>85</v>
      </c>
      <c r="H25">
        <f t="shared" si="0"/>
        <v>0</v>
      </c>
    </row>
    <row r="26" spans="1:10" x14ac:dyDescent="0.25">
      <c r="A26" s="49" t="s">
        <v>54</v>
      </c>
      <c r="B26" s="49" t="s">
        <v>87</v>
      </c>
      <c r="C26">
        <v>2.5</v>
      </c>
      <c r="D26">
        <v>3.5</v>
      </c>
      <c r="E26">
        <v>1.25</v>
      </c>
      <c r="F26">
        <v>1.25</v>
      </c>
      <c r="G26">
        <v>1</v>
      </c>
      <c r="H26">
        <f t="shared" si="0"/>
        <v>9.5</v>
      </c>
      <c r="J26">
        <v>13.62</v>
      </c>
    </row>
    <row r="27" spans="1:10" x14ac:dyDescent="0.25">
      <c r="A27" s="49" t="s">
        <v>59</v>
      </c>
      <c r="B27" s="49" t="s">
        <v>92</v>
      </c>
      <c r="H27">
        <f t="shared" si="0"/>
        <v>0</v>
      </c>
    </row>
    <row r="28" spans="1:10" x14ac:dyDescent="0.25">
      <c r="A28" s="49" t="s">
        <v>83</v>
      </c>
      <c r="B28" s="49" t="s">
        <v>116</v>
      </c>
      <c r="H28">
        <f t="shared" si="0"/>
        <v>0</v>
      </c>
    </row>
    <row r="29" spans="1:10" x14ac:dyDescent="0.25">
      <c r="A29" s="49" t="s">
        <v>67</v>
      </c>
      <c r="B29" s="49" t="s">
        <v>100</v>
      </c>
      <c r="H29">
        <f t="shared" si="0"/>
        <v>0</v>
      </c>
    </row>
    <row r="30" spans="1:10" x14ac:dyDescent="0.25">
      <c r="A30" s="49" t="s">
        <v>58</v>
      </c>
      <c r="B30" s="49" t="s">
        <v>91</v>
      </c>
      <c r="C30">
        <v>1</v>
      </c>
      <c r="D30">
        <v>3.25</v>
      </c>
      <c r="E30">
        <v>3.25</v>
      </c>
      <c r="F30">
        <v>1.25</v>
      </c>
      <c r="G30">
        <v>3.25</v>
      </c>
      <c r="H30">
        <f t="shared" si="0"/>
        <v>12</v>
      </c>
      <c r="J30">
        <v>13.67</v>
      </c>
    </row>
    <row r="31" spans="1:10" x14ac:dyDescent="0.25">
      <c r="A31" s="49" t="s">
        <v>79</v>
      </c>
      <c r="B31" s="49" t="s">
        <v>112</v>
      </c>
      <c r="H31">
        <f t="shared" si="0"/>
        <v>0</v>
      </c>
    </row>
    <row r="32" spans="1:10" x14ac:dyDescent="0.25">
      <c r="A32" s="49" t="s">
        <v>81</v>
      </c>
      <c r="B32" s="49" t="s">
        <v>114</v>
      </c>
      <c r="H32">
        <f t="shared" si="0"/>
        <v>0</v>
      </c>
    </row>
    <row r="33" spans="1:10" x14ac:dyDescent="0.25">
      <c r="A33" s="49" t="s">
        <v>70</v>
      </c>
      <c r="B33" s="49" t="s">
        <v>103</v>
      </c>
      <c r="H33">
        <f t="shared" si="0"/>
        <v>0</v>
      </c>
    </row>
    <row r="34" spans="1:10" x14ac:dyDescent="0.25">
      <c r="A34" s="49" t="s">
        <v>66</v>
      </c>
      <c r="B34" s="49" t="s">
        <v>99</v>
      </c>
      <c r="C34">
        <v>3.25</v>
      </c>
      <c r="D34">
        <v>3.25</v>
      </c>
      <c r="E34">
        <v>2.5</v>
      </c>
      <c r="F34">
        <v>3</v>
      </c>
      <c r="G34">
        <v>2.75</v>
      </c>
      <c r="H34">
        <f t="shared" si="0"/>
        <v>14.75</v>
      </c>
      <c r="J34">
        <v>15.6</v>
      </c>
    </row>
    <row r="35" spans="1:10" x14ac:dyDescent="0.25">
      <c r="A35" s="1"/>
      <c r="B35" s="1"/>
    </row>
    <row r="36" spans="1:10" x14ac:dyDescent="0.25">
      <c r="A36" s="1"/>
      <c r="B36" s="1"/>
    </row>
    <row r="37" spans="1:10" x14ac:dyDescent="0.25">
      <c r="A37" s="1"/>
      <c r="B37" s="1"/>
    </row>
    <row r="38" spans="1:10" x14ac:dyDescent="0.25">
      <c r="A38" s="1"/>
      <c r="B38" s="1"/>
    </row>
    <row r="39" spans="1:10" x14ac:dyDescent="0.25">
      <c r="A39" s="1"/>
    </row>
    <row r="40" spans="1:10" x14ac:dyDescent="0.25">
      <c r="A40" s="1"/>
    </row>
    <row r="41" spans="1:10" x14ac:dyDescent="0.25">
      <c r="A41" s="1"/>
    </row>
    <row r="42" spans="1:10" x14ac:dyDescent="0.25">
      <c r="A42" s="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opLeftCell="A3" workbookViewId="0">
      <selection activeCell="G13" sqref="G13"/>
    </sheetView>
  </sheetViews>
  <sheetFormatPr defaultRowHeight="12.5" x14ac:dyDescent="0.25"/>
  <cols>
    <col min="1" max="1" width="30.7265625" bestFit="1" customWidth="1"/>
    <col min="5" max="5" width="28" bestFit="1" customWidth="1"/>
  </cols>
  <sheetData>
    <row r="1" spans="1:8" ht="13" thickTop="1" x14ac:dyDescent="0.25">
      <c r="A1" s="4" t="s">
        <v>10</v>
      </c>
      <c r="B1" s="5"/>
      <c r="C1" s="5"/>
      <c r="D1" s="6"/>
      <c r="E1" s="5" t="s">
        <v>11</v>
      </c>
      <c r="F1" s="5"/>
      <c r="G1" s="7"/>
      <c r="H1" s="8"/>
    </row>
    <row r="2" spans="1:8" ht="13.5" thickBot="1" x14ac:dyDescent="0.3">
      <c r="A2" s="9"/>
      <c r="B2" s="10" t="s">
        <v>12</v>
      </c>
      <c r="C2" s="10" t="s">
        <v>13</v>
      </c>
      <c r="D2" s="11" t="s">
        <v>14</v>
      </c>
      <c r="E2" s="12"/>
      <c r="F2" s="10" t="s">
        <v>12</v>
      </c>
      <c r="G2" s="13" t="s">
        <v>13</v>
      </c>
      <c r="H2" s="14" t="s">
        <v>14</v>
      </c>
    </row>
    <row r="3" spans="1:8" x14ac:dyDescent="0.25">
      <c r="A3" s="15" t="s">
        <v>15</v>
      </c>
      <c r="B3" s="16">
        <v>4</v>
      </c>
      <c r="C3" s="16">
        <v>1</v>
      </c>
      <c r="D3" s="17">
        <v>1</v>
      </c>
      <c r="E3" s="18" t="s">
        <v>16</v>
      </c>
      <c r="F3" s="16">
        <v>1</v>
      </c>
      <c r="G3" s="19">
        <v>10</v>
      </c>
      <c r="H3" s="20">
        <v>3</v>
      </c>
    </row>
    <row r="4" spans="1:8" x14ac:dyDescent="0.25">
      <c r="A4" s="15" t="s">
        <v>17</v>
      </c>
      <c r="B4" s="16">
        <v>6</v>
      </c>
      <c r="C4" s="16">
        <v>3</v>
      </c>
      <c r="D4" s="17">
        <v>3</v>
      </c>
      <c r="E4" s="18" t="s">
        <v>18</v>
      </c>
      <c r="F4" s="16">
        <v>17</v>
      </c>
      <c r="G4" s="19">
        <v>3</v>
      </c>
      <c r="H4" s="20">
        <v>2</v>
      </c>
    </row>
    <row r="5" spans="1:8" x14ac:dyDescent="0.25">
      <c r="A5" s="15" t="s">
        <v>19</v>
      </c>
      <c r="B5" s="16">
        <v>8</v>
      </c>
      <c r="C5" s="16">
        <v>20</v>
      </c>
      <c r="D5" s="17">
        <v>20</v>
      </c>
      <c r="E5" s="18" t="s">
        <v>20</v>
      </c>
      <c r="F5" s="16">
        <v>40</v>
      </c>
      <c r="G5" s="19">
        <v>55</v>
      </c>
      <c r="H5" s="20">
        <v>55</v>
      </c>
    </row>
    <row r="6" spans="1:8" x14ac:dyDescent="0.25">
      <c r="A6" s="15" t="s">
        <v>21</v>
      </c>
      <c r="B6" s="16">
        <v>75</v>
      </c>
      <c r="C6" s="16">
        <v>50</v>
      </c>
      <c r="D6" s="17">
        <v>45</v>
      </c>
      <c r="E6" s="18" t="s">
        <v>22</v>
      </c>
      <c r="F6" s="16">
        <v>30</v>
      </c>
      <c r="G6" s="19">
        <v>5</v>
      </c>
      <c r="H6" s="20">
        <v>2</v>
      </c>
    </row>
    <row r="7" spans="1:8" x14ac:dyDescent="0.25">
      <c r="A7" s="15" t="s">
        <v>23</v>
      </c>
      <c r="B7" s="16">
        <v>80</v>
      </c>
      <c r="C7" s="16">
        <v>60</v>
      </c>
      <c r="D7" s="17">
        <v>50</v>
      </c>
      <c r="E7" s="18" t="s">
        <v>24</v>
      </c>
      <c r="F7" s="16">
        <v>2</v>
      </c>
      <c r="G7" s="19">
        <v>5</v>
      </c>
      <c r="H7" s="20">
        <v>3</v>
      </c>
    </row>
    <row r="8" spans="1:8" ht="13" x14ac:dyDescent="0.25">
      <c r="A8" s="15" t="s">
        <v>25</v>
      </c>
      <c r="B8" s="16">
        <v>5</v>
      </c>
      <c r="C8" s="16">
        <v>10</v>
      </c>
      <c r="D8" s="17">
        <v>5</v>
      </c>
      <c r="E8" s="21"/>
      <c r="F8" s="21"/>
      <c r="G8" s="19"/>
      <c r="H8" s="20"/>
    </row>
    <row r="9" spans="1:8" ht="13" thickBot="1" x14ac:dyDescent="0.3">
      <c r="A9" s="15" t="s">
        <v>26</v>
      </c>
      <c r="B9" s="16">
        <v>7</v>
      </c>
      <c r="C9" s="16">
        <v>16</v>
      </c>
      <c r="D9" s="17">
        <v>11</v>
      </c>
      <c r="E9" s="18" t="s">
        <v>27</v>
      </c>
      <c r="F9" s="16">
        <v>10</v>
      </c>
      <c r="G9" s="19">
        <v>12</v>
      </c>
      <c r="H9" s="20">
        <v>15</v>
      </c>
    </row>
    <row r="10" spans="1:8" ht="13" thickBot="1" x14ac:dyDescent="0.3">
      <c r="A10" s="22" t="s">
        <v>9</v>
      </c>
      <c r="B10" s="23">
        <v>100</v>
      </c>
      <c r="C10" s="23">
        <v>90</v>
      </c>
      <c r="D10" s="24">
        <v>80</v>
      </c>
      <c r="E10" s="25" t="s">
        <v>9</v>
      </c>
      <c r="F10" s="23">
        <v>100</v>
      </c>
      <c r="G10" s="26">
        <v>90</v>
      </c>
      <c r="H10" s="27">
        <v>80</v>
      </c>
    </row>
    <row r="11" spans="1:8" ht="13.5" thickTop="1" thickBot="1" x14ac:dyDescent="0.3"/>
    <row r="12" spans="1:8" ht="13.5" thickTop="1" thickBot="1" x14ac:dyDescent="0.3">
      <c r="A12" s="28"/>
      <c r="B12" s="29" t="s">
        <v>12</v>
      </c>
      <c r="C12" s="30" t="s">
        <v>13</v>
      </c>
      <c r="D12" s="31" t="s">
        <v>14</v>
      </c>
    </row>
    <row r="13" spans="1:8" x14ac:dyDescent="0.25">
      <c r="A13" s="15" t="s">
        <v>28</v>
      </c>
      <c r="B13" s="16">
        <v>2.2999999999999998</v>
      </c>
      <c r="C13" s="17">
        <v>1</v>
      </c>
      <c r="D13" s="19">
        <v>0.8</v>
      </c>
      <c r="E13" s="40" t="s">
        <v>37</v>
      </c>
      <c r="F13" s="41">
        <f>B21/F9</f>
        <v>0.13</v>
      </c>
      <c r="G13" s="41">
        <f>C21/G9</f>
        <v>4.0833333333333333E-2</v>
      </c>
      <c r="H13" s="41">
        <f>D21/H9</f>
        <v>0.08</v>
      </c>
    </row>
    <row r="14" spans="1:8" x14ac:dyDescent="0.25">
      <c r="A14" s="15" t="s">
        <v>29</v>
      </c>
      <c r="B14" s="16">
        <v>0.5</v>
      </c>
      <c r="C14" s="17">
        <v>0.7</v>
      </c>
      <c r="D14" s="19">
        <v>1.3</v>
      </c>
      <c r="E14" s="42" t="s">
        <v>38</v>
      </c>
      <c r="F14" s="41">
        <f>B21/B10</f>
        <v>1.3000000000000001E-2</v>
      </c>
      <c r="G14" s="41">
        <f>C21/C10</f>
        <v>5.4444444444444445E-3</v>
      </c>
      <c r="H14" s="41">
        <f>D21/D10</f>
        <v>1.4999999999999999E-2</v>
      </c>
    </row>
    <row r="15" spans="1:8" x14ac:dyDescent="0.25">
      <c r="A15" s="15" t="s">
        <v>30</v>
      </c>
      <c r="B15" s="16">
        <v>0.2</v>
      </c>
      <c r="C15" s="17">
        <v>0.8</v>
      </c>
      <c r="D15" s="19">
        <v>0.5</v>
      </c>
      <c r="E15" s="40" t="s">
        <v>40</v>
      </c>
      <c r="F15" s="41">
        <f>B13/B10</f>
        <v>2.3E-2</v>
      </c>
      <c r="G15" s="41">
        <f>C13/C10</f>
        <v>1.1111111111111112E-2</v>
      </c>
      <c r="H15" s="41">
        <f>D13/D10</f>
        <v>0.01</v>
      </c>
    </row>
    <row r="16" spans="1:8" x14ac:dyDescent="0.25">
      <c r="A16" s="32" t="s">
        <v>31</v>
      </c>
      <c r="B16" s="33">
        <v>3</v>
      </c>
      <c r="C16" s="34">
        <v>2.5</v>
      </c>
      <c r="D16" s="35">
        <v>2.6</v>
      </c>
      <c r="E16" s="43" t="s">
        <v>39</v>
      </c>
      <c r="F16" s="45">
        <f>B17/B16</f>
        <v>0.46666666666666662</v>
      </c>
      <c r="G16" s="45">
        <f>C17/C16</f>
        <v>0.48</v>
      </c>
      <c r="H16" s="45">
        <f>D17/D16</f>
        <v>0.38461538461538458</v>
      </c>
    </row>
    <row r="17" spans="1:5" x14ac:dyDescent="0.25">
      <c r="A17" s="15" t="s">
        <v>32</v>
      </c>
      <c r="B17" s="16">
        <v>1.4</v>
      </c>
      <c r="C17" s="17">
        <v>1.2</v>
      </c>
      <c r="D17" s="19">
        <v>1</v>
      </c>
      <c r="E17" s="44"/>
    </row>
    <row r="18" spans="1:5" x14ac:dyDescent="0.25">
      <c r="A18" s="15" t="s">
        <v>33</v>
      </c>
      <c r="B18" s="16">
        <v>0.2</v>
      </c>
      <c r="C18" s="17">
        <v>0.8</v>
      </c>
      <c r="D18" s="19">
        <v>0.3</v>
      </c>
      <c r="E18" s="44"/>
    </row>
    <row r="19" spans="1:5" x14ac:dyDescent="0.25">
      <c r="A19" s="32" t="s">
        <v>34</v>
      </c>
      <c r="B19" s="33">
        <v>1.4</v>
      </c>
      <c r="C19" s="34">
        <v>0.5</v>
      </c>
      <c r="D19" s="35">
        <v>1.3</v>
      </c>
      <c r="E19" s="44"/>
    </row>
    <row r="20" spans="1:5" x14ac:dyDescent="0.25">
      <c r="A20" s="15" t="s">
        <v>35</v>
      </c>
      <c r="B20" s="16">
        <v>0.1</v>
      </c>
      <c r="C20" s="17">
        <v>0.01</v>
      </c>
      <c r="D20" s="19">
        <v>0.1</v>
      </c>
      <c r="E20" s="44"/>
    </row>
    <row r="21" spans="1:5" ht="13" thickBot="1" x14ac:dyDescent="0.3">
      <c r="A21" s="36" t="s">
        <v>36</v>
      </c>
      <c r="B21" s="37">
        <v>1.3</v>
      </c>
      <c r="C21" s="38">
        <v>0.49</v>
      </c>
      <c r="D21" s="39">
        <v>1.2</v>
      </c>
      <c r="E21" s="44"/>
    </row>
    <row r="22" spans="1:5" ht="13" thickTop="1" x14ac:dyDescent="0.25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pane xSplit="2" ySplit="2" topLeftCell="C15" activePane="bottomRight" state="frozen"/>
      <selection pane="topRight" activeCell="C1" sqref="C1"/>
      <selection pane="bottomLeft" activeCell="A3" sqref="A3"/>
      <selection pane="bottomRight" activeCell="F22" sqref="F22"/>
    </sheetView>
  </sheetViews>
  <sheetFormatPr defaultRowHeight="12.5" x14ac:dyDescent="0.25"/>
  <cols>
    <col min="1" max="1" width="21.7265625" customWidth="1"/>
    <col min="2" max="2" width="48.54296875" bestFit="1" customWidth="1"/>
  </cols>
  <sheetData>
    <row r="1" spans="1:8" x14ac:dyDescent="0.25">
      <c r="A1" s="1" t="s">
        <v>46</v>
      </c>
      <c r="B1" s="1" t="s">
        <v>47</v>
      </c>
      <c r="C1" s="3">
        <v>1</v>
      </c>
      <c r="D1" s="3">
        <v>2</v>
      </c>
      <c r="E1" s="3">
        <v>3</v>
      </c>
      <c r="F1" t="s">
        <v>9</v>
      </c>
      <c r="H1" t="s">
        <v>118</v>
      </c>
    </row>
    <row r="2" spans="1:8" x14ac:dyDescent="0.25">
      <c r="A2" s="1"/>
      <c r="B2" s="1"/>
      <c r="C2" s="51">
        <v>7</v>
      </c>
      <c r="D2" s="51">
        <v>7</v>
      </c>
      <c r="E2" s="51">
        <v>6</v>
      </c>
      <c r="F2" s="52">
        <f t="shared" ref="F2:F35" si="0">SUM(C2:E2)</f>
        <v>20</v>
      </c>
    </row>
    <row r="3" spans="1:8" x14ac:dyDescent="0.25">
      <c r="A3" s="49" t="s">
        <v>73</v>
      </c>
      <c r="B3" s="49" t="s">
        <v>106</v>
      </c>
      <c r="F3">
        <f t="shared" si="0"/>
        <v>0</v>
      </c>
    </row>
    <row r="4" spans="1:8" x14ac:dyDescent="0.25">
      <c r="A4" s="49" t="s">
        <v>57</v>
      </c>
      <c r="B4" s="49" t="s">
        <v>90</v>
      </c>
      <c r="F4">
        <f t="shared" si="0"/>
        <v>0</v>
      </c>
    </row>
    <row r="5" spans="1:8" x14ac:dyDescent="0.25">
      <c r="A5" s="49" t="s">
        <v>60</v>
      </c>
      <c r="B5" s="49" t="s">
        <v>93</v>
      </c>
      <c r="F5">
        <f t="shared" si="0"/>
        <v>0</v>
      </c>
    </row>
    <row r="6" spans="1:8" x14ac:dyDescent="0.25">
      <c r="A6" s="49" t="s">
        <v>56</v>
      </c>
      <c r="B6" s="49" t="s">
        <v>89</v>
      </c>
      <c r="C6">
        <v>5.5</v>
      </c>
      <c r="D6">
        <v>4.75</v>
      </c>
      <c r="E6">
        <v>5</v>
      </c>
      <c r="F6">
        <f t="shared" si="0"/>
        <v>15.25</v>
      </c>
      <c r="H6">
        <v>14.36</v>
      </c>
    </row>
    <row r="7" spans="1:8" x14ac:dyDescent="0.25">
      <c r="A7" s="49" t="s">
        <v>61</v>
      </c>
      <c r="B7" s="49" t="s">
        <v>94</v>
      </c>
      <c r="C7">
        <v>5</v>
      </c>
      <c r="D7">
        <v>2.75</v>
      </c>
      <c r="E7">
        <v>5.5</v>
      </c>
      <c r="F7">
        <f t="shared" si="0"/>
        <v>13.25</v>
      </c>
    </row>
    <row r="8" spans="1:8" x14ac:dyDescent="0.25">
      <c r="A8" s="49" t="s">
        <v>62</v>
      </c>
      <c r="B8" s="49" t="s">
        <v>95</v>
      </c>
      <c r="F8">
        <f t="shared" si="0"/>
        <v>0</v>
      </c>
    </row>
    <row r="9" spans="1:8" x14ac:dyDescent="0.25">
      <c r="A9" s="49" t="s">
        <v>80</v>
      </c>
      <c r="B9" s="49" t="s">
        <v>113</v>
      </c>
      <c r="F9">
        <f t="shared" si="0"/>
        <v>0</v>
      </c>
    </row>
    <row r="10" spans="1:8" x14ac:dyDescent="0.25">
      <c r="A10" s="49" t="s">
        <v>71</v>
      </c>
      <c r="B10" s="49" t="s">
        <v>104</v>
      </c>
      <c r="F10">
        <f t="shared" si="0"/>
        <v>0</v>
      </c>
    </row>
    <row r="11" spans="1:8" x14ac:dyDescent="0.25">
      <c r="A11" s="49" t="s">
        <v>82</v>
      </c>
      <c r="B11" s="49" t="s">
        <v>115</v>
      </c>
      <c r="F11">
        <f t="shared" si="0"/>
        <v>0</v>
      </c>
    </row>
    <row r="12" spans="1:8" x14ac:dyDescent="0.25">
      <c r="A12" s="49" t="s">
        <v>69</v>
      </c>
      <c r="B12" s="49" t="s">
        <v>102</v>
      </c>
      <c r="F12">
        <f t="shared" si="0"/>
        <v>0</v>
      </c>
    </row>
    <row r="13" spans="1:8" x14ac:dyDescent="0.25">
      <c r="A13" s="49" t="s">
        <v>1</v>
      </c>
      <c r="B13" s="49" t="s">
        <v>2</v>
      </c>
      <c r="F13">
        <f t="shared" si="0"/>
        <v>0</v>
      </c>
    </row>
    <row r="14" spans="1:8" x14ac:dyDescent="0.25">
      <c r="A14" s="49" t="s">
        <v>75</v>
      </c>
      <c r="B14" s="49" t="s">
        <v>108</v>
      </c>
      <c r="C14">
        <v>4.5</v>
      </c>
      <c r="D14">
        <v>4.25</v>
      </c>
      <c r="E14">
        <v>5.25</v>
      </c>
      <c r="F14">
        <f t="shared" si="0"/>
        <v>14</v>
      </c>
      <c r="H14">
        <v>12.55</v>
      </c>
    </row>
    <row r="15" spans="1:8" x14ac:dyDescent="0.25">
      <c r="A15" s="49" t="s">
        <v>68</v>
      </c>
      <c r="B15" s="49" t="s">
        <v>101</v>
      </c>
      <c r="C15">
        <v>4.5</v>
      </c>
      <c r="D15">
        <v>7</v>
      </c>
      <c r="E15">
        <v>3.5</v>
      </c>
      <c r="F15">
        <f t="shared" si="0"/>
        <v>15</v>
      </c>
      <c r="H15">
        <v>16.82</v>
      </c>
    </row>
    <row r="16" spans="1:8" x14ac:dyDescent="0.25">
      <c r="A16" s="49" t="s">
        <v>76</v>
      </c>
      <c r="B16" s="49" t="s">
        <v>109</v>
      </c>
      <c r="F16">
        <f t="shared" si="0"/>
        <v>0</v>
      </c>
    </row>
    <row r="17" spans="1:8" x14ac:dyDescent="0.25">
      <c r="A17" s="49" t="s">
        <v>78</v>
      </c>
      <c r="B17" s="49" t="s">
        <v>111</v>
      </c>
      <c r="C17">
        <v>4.25</v>
      </c>
      <c r="D17">
        <v>3.75</v>
      </c>
      <c r="E17">
        <v>4.5</v>
      </c>
      <c r="F17">
        <f t="shared" si="0"/>
        <v>12.5</v>
      </c>
    </row>
    <row r="18" spans="1:8" x14ac:dyDescent="0.25">
      <c r="A18" s="49" t="s">
        <v>77</v>
      </c>
      <c r="B18" s="49" t="s">
        <v>110</v>
      </c>
      <c r="F18">
        <f t="shared" si="0"/>
        <v>0</v>
      </c>
    </row>
    <row r="19" spans="1:8" x14ac:dyDescent="0.25">
      <c r="A19" s="49" t="s">
        <v>63</v>
      </c>
      <c r="B19" s="49" t="s">
        <v>96</v>
      </c>
      <c r="F19">
        <f t="shared" si="0"/>
        <v>0</v>
      </c>
    </row>
    <row r="20" spans="1:8" x14ac:dyDescent="0.25">
      <c r="A20" s="49" t="s">
        <v>55</v>
      </c>
      <c r="B20" s="49" t="s">
        <v>88</v>
      </c>
      <c r="F20">
        <f t="shared" si="0"/>
        <v>0</v>
      </c>
    </row>
    <row r="21" spans="1:8" x14ac:dyDescent="0.25">
      <c r="A21" s="49" t="s">
        <v>65</v>
      </c>
      <c r="B21" s="49" t="s">
        <v>98</v>
      </c>
      <c r="F21">
        <f t="shared" si="0"/>
        <v>0</v>
      </c>
    </row>
    <row r="22" spans="1:8" x14ac:dyDescent="0.25">
      <c r="A22" s="49" t="s">
        <v>72</v>
      </c>
      <c r="B22" s="49" t="s">
        <v>105</v>
      </c>
      <c r="C22">
        <v>3.75</v>
      </c>
      <c r="D22">
        <v>5.75</v>
      </c>
      <c r="E22">
        <v>5</v>
      </c>
      <c r="F22">
        <f t="shared" si="0"/>
        <v>14.5</v>
      </c>
      <c r="H22">
        <v>12</v>
      </c>
    </row>
    <row r="23" spans="1:8" x14ac:dyDescent="0.25">
      <c r="A23" s="49" t="s">
        <v>74</v>
      </c>
      <c r="B23" s="49" t="s">
        <v>107</v>
      </c>
      <c r="F23">
        <f t="shared" si="0"/>
        <v>0</v>
      </c>
    </row>
    <row r="24" spans="1:8" x14ac:dyDescent="0.25">
      <c r="A24" s="49" t="s">
        <v>64</v>
      </c>
      <c r="B24" s="49" t="s">
        <v>97</v>
      </c>
      <c r="C24">
        <v>4.75</v>
      </c>
      <c r="D24">
        <v>4.5</v>
      </c>
      <c r="E24">
        <v>3</v>
      </c>
      <c r="F24">
        <f t="shared" si="0"/>
        <v>12.25</v>
      </c>
    </row>
    <row r="25" spans="1:8" x14ac:dyDescent="0.25">
      <c r="A25" s="49" t="s">
        <v>53</v>
      </c>
      <c r="B25" s="49" t="s">
        <v>86</v>
      </c>
      <c r="F25">
        <f t="shared" si="0"/>
        <v>0</v>
      </c>
    </row>
    <row r="26" spans="1:8" x14ac:dyDescent="0.25">
      <c r="A26" s="49" t="s">
        <v>52</v>
      </c>
      <c r="B26" s="49" t="s">
        <v>85</v>
      </c>
      <c r="F26">
        <f t="shared" si="0"/>
        <v>0</v>
      </c>
    </row>
    <row r="27" spans="1:8" x14ac:dyDescent="0.25">
      <c r="A27" s="49" t="s">
        <v>54</v>
      </c>
      <c r="B27" s="49" t="s">
        <v>87</v>
      </c>
      <c r="C27">
        <v>4.25</v>
      </c>
      <c r="D27">
        <v>6</v>
      </c>
      <c r="E27">
        <v>5</v>
      </c>
      <c r="F27">
        <f t="shared" si="0"/>
        <v>15.25</v>
      </c>
      <c r="H27">
        <v>13.62</v>
      </c>
    </row>
    <row r="28" spans="1:8" x14ac:dyDescent="0.25">
      <c r="A28" s="49" t="s">
        <v>59</v>
      </c>
      <c r="B28" s="49" t="s">
        <v>92</v>
      </c>
      <c r="F28">
        <f t="shared" si="0"/>
        <v>0</v>
      </c>
    </row>
    <row r="29" spans="1:8" x14ac:dyDescent="0.25">
      <c r="A29" s="49" t="s">
        <v>83</v>
      </c>
      <c r="B29" s="49" t="s">
        <v>116</v>
      </c>
      <c r="F29">
        <f t="shared" si="0"/>
        <v>0</v>
      </c>
    </row>
    <row r="30" spans="1:8" x14ac:dyDescent="0.25">
      <c r="A30" s="49" t="s">
        <v>67</v>
      </c>
      <c r="B30" s="49" t="s">
        <v>100</v>
      </c>
      <c r="F30">
        <f t="shared" si="0"/>
        <v>0</v>
      </c>
    </row>
    <row r="31" spans="1:8" x14ac:dyDescent="0.25">
      <c r="A31" s="49" t="s">
        <v>58</v>
      </c>
      <c r="B31" s="49" t="s">
        <v>91</v>
      </c>
      <c r="C31">
        <v>6.5</v>
      </c>
      <c r="D31">
        <v>4.5</v>
      </c>
      <c r="E31">
        <v>5.5</v>
      </c>
      <c r="F31">
        <f t="shared" si="0"/>
        <v>16.5</v>
      </c>
      <c r="H31">
        <v>13.67</v>
      </c>
    </row>
    <row r="32" spans="1:8" x14ac:dyDescent="0.25">
      <c r="A32" s="49" t="s">
        <v>79</v>
      </c>
      <c r="B32" s="49" t="s">
        <v>112</v>
      </c>
      <c r="F32">
        <f t="shared" si="0"/>
        <v>0</v>
      </c>
    </row>
    <row r="33" spans="1:8" x14ac:dyDescent="0.25">
      <c r="A33" s="49" t="s">
        <v>81</v>
      </c>
      <c r="B33" s="49" t="s">
        <v>114</v>
      </c>
      <c r="F33">
        <f t="shared" si="0"/>
        <v>0</v>
      </c>
    </row>
    <row r="34" spans="1:8" x14ac:dyDescent="0.25">
      <c r="A34" s="49" t="s">
        <v>70</v>
      </c>
      <c r="B34" s="49" t="s">
        <v>103</v>
      </c>
      <c r="F34">
        <f t="shared" si="0"/>
        <v>0</v>
      </c>
    </row>
    <row r="35" spans="1:8" x14ac:dyDescent="0.25">
      <c r="A35" s="49" t="s">
        <v>66</v>
      </c>
      <c r="B35" s="49" t="s">
        <v>99</v>
      </c>
      <c r="C35">
        <v>6.75</v>
      </c>
      <c r="D35">
        <v>4.75</v>
      </c>
      <c r="E35">
        <v>5.25</v>
      </c>
      <c r="F35">
        <f t="shared" si="0"/>
        <v>16.75</v>
      </c>
      <c r="H35">
        <v>15.6</v>
      </c>
    </row>
    <row r="36" spans="1:8" x14ac:dyDescent="0.25">
      <c r="A36" s="1"/>
      <c r="B36" s="1"/>
    </row>
    <row r="37" spans="1:8" x14ac:dyDescent="0.25">
      <c r="A37" s="1"/>
      <c r="B37" s="1"/>
    </row>
    <row r="38" spans="1:8" x14ac:dyDescent="0.25">
      <c r="A38" s="1"/>
      <c r="B38" s="1"/>
    </row>
    <row r="39" spans="1:8" x14ac:dyDescent="0.25">
      <c r="A39" s="1"/>
      <c r="B39" s="1"/>
    </row>
    <row r="40" spans="1:8" x14ac:dyDescent="0.25">
      <c r="A40" s="1"/>
    </row>
    <row r="41" spans="1:8" x14ac:dyDescent="0.25">
      <c r="A41" s="1"/>
    </row>
    <row r="42" spans="1:8" x14ac:dyDescent="0.25">
      <c r="A42" s="1"/>
    </row>
    <row r="43" spans="1:8" x14ac:dyDescent="0.25">
      <c r="A43" s="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K11" sqref="K11"/>
    </sheetView>
  </sheetViews>
  <sheetFormatPr defaultRowHeight="12.5" x14ac:dyDescent="0.25"/>
  <cols>
    <col min="1" max="1" width="5.81640625" bestFit="1" customWidth="1"/>
    <col min="2" max="2" width="48.54296875" bestFit="1" customWidth="1"/>
  </cols>
  <sheetData>
    <row r="1" spans="1:15" ht="13" x14ac:dyDescent="0.3">
      <c r="A1" s="49" t="s">
        <v>51</v>
      </c>
      <c r="B1" s="49" t="s">
        <v>84</v>
      </c>
      <c r="C1" s="47" t="s">
        <v>126</v>
      </c>
      <c r="D1" s="47" t="s">
        <v>127</v>
      </c>
      <c r="E1" s="47" t="s">
        <v>128</v>
      </c>
      <c r="F1" s="47" t="s">
        <v>129</v>
      </c>
      <c r="G1" s="47" t="s">
        <v>130</v>
      </c>
      <c r="H1" s="47">
        <v>2</v>
      </c>
      <c r="I1" s="47">
        <v>3</v>
      </c>
      <c r="J1" s="47">
        <v>4</v>
      </c>
      <c r="K1" s="47">
        <v>5</v>
      </c>
      <c r="L1" s="47" t="s">
        <v>9</v>
      </c>
      <c r="M1" s="47" t="s">
        <v>50</v>
      </c>
      <c r="O1" t="s">
        <v>118</v>
      </c>
    </row>
    <row r="2" spans="1:15" ht="13" thickBot="1" x14ac:dyDescent="0.3">
      <c r="A2" s="49"/>
      <c r="B2" s="49"/>
      <c r="C2" s="46">
        <v>1.2</v>
      </c>
      <c r="D2" s="46">
        <v>1.2</v>
      </c>
      <c r="E2" s="46">
        <v>1.2</v>
      </c>
      <c r="F2" s="46">
        <v>1.2</v>
      </c>
      <c r="G2" s="46">
        <v>1.2</v>
      </c>
      <c r="H2" s="46">
        <v>4</v>
      </c>
      <c r="I2" s="46">
        <v>5</v>
      </c>
      <c r="J2" s="46">
        <v>2.5</v>
      </c>
      <c r="K2" s="46">
        <v>2.5</v>
      </c>
      <c r="L2" s="46">
        <f>SUM(C2:K2)</f>
        <v>20</v>
      </c>
      <c r="M2" s="46">
        <f>ROUND(L2,0)</f>
        <v>20</v>
      </c>
    </row>
    <row r="3" spans="1:15" ht="13" thickBot="1" x14ac:dyDescent="0.3">
      <c r="A3" s="53">
        <v>48718</v>
      </c>
      <c r="B3" s="53" t="s">
        <v>93</v>
      </c>
      <c r="L3" s="46"/>
      <c r="M3" s="46" t="s">
        <v>120</v>
      </c>
    </row>
    <row r="4" spans="1:15" ht="13" thickBot="1" x14ac:dyDescent="0.3">
      <c r="A4" s="53">
        <v>55097</v>
      </c>
      <c r="B4" s="53" t="s">
        <v>115</v>
      </c>
      <c r="L4" s="46"/>
      <c r="M4" s="46" t="s">
        <v>120</v>
      </c>
    </row>
    <row r="5" spans="1:15" ht="13" thickBot="1" x14ac:dyDescent="0.3">
      <c r="A5" s="53">
        <v>47019</v>
      </c>
      <c r="B5" s="53" t="s">
        <v>2</v>
      </c>
      <c r="C5">
        <v>0.6</v>
      </c>
      <c r="D5">
        <v>0.2</v>
      </c>
      <c r="E5">
        <v>0.6</v>
      </c>
      <c r="F5">
        <v>1</v>
      </c>
      <c r="G5">
        <v>0.5</v>
      </c>
      <c r="H5">
        <v>1.5</v>
      </c>
      <c r="I5">
        <v>4</v>
      </c>
      <c r="J5">
        <v>2.25</v>
      </c>
      <c r="K5">
        <v>1.85</v>
      </c>
      <c r="L5" s="46">
        <f>SUM(C5:K5)</f>
        <v>12.5</v>
      </c>
      <c r="M5" s="46">
        <f t="shared" ref="M5:M10" si="0">ROUND(L5,0)</f>
        <v>13</v>
      </c>
      <c r="O5">
        <v>14.89</v>
      </c>
    </row>
    <row r="6" spans="1:15" ht="13" thickBot="1" x14ac:dyDescent="0.3">
      <c r="A6" s="53">
        <v>49015</v>
      </c>
      <c r="B6" s="53" t="s">
        <v>96</v>
      </c>
      <c r="C6">
        <v>0.6</v>
      </c>
      <c r="D6">
        <v>0</v>
      </c>
      <c r="E6">
        <v>0</v>
      </c>
      <c r="F6">
        <v>0</v>
      </c>
      <c r="G6">
        <v>0</v>
      </c>
      <c r="H6">
        <v>0</v>
      </c>
      <c r="I6">
        <v>2.5</v>
      </c>
      <c r="J6">
        <v>3</v>
      </c>
      <c r="K6">
        <v>1</v>
      </c>
      <c r="L6" s="46">
        <f>SUM(C6:K6)</f>
        <v>7.1</v>
      </c>
      <c r="M6" s="46">
        <f t="shared" si="0"/>
        <v>7</v>
      </c>
      <c r="O6">
        <v>12.6</v>
      </c>
    </row>
    <row r="7" spans="1:15" ht="13" thickBot="1" x14ac:dyDescent="0.3">
      <c r="A7" s="53">
        <v>45662</v>
      </c>
      <c r="B7" s="53" t="s">
        <v>88</v>
      </c>
      <c r="C7">
        <v>0.8</v>
      </c>
      <c r="D7">
        <v>0.45</v>
      </c>
      <c r="E7">
        <v>0.7</v>
      </c>
      <c r="F7">
        <v>0.6</v>
      </c>
      <c r="G7">
        <v>1.2</v>
      </c>
      <c r="H7">
        <v>3.5</v>
      </c>
      <c r="I7">
        <v>0.75</v>
      </c>
      <c r="J7">
        <v>0.25</v>
      </c>
      <c r="K7">
        <v>1.25</v>
      </c>
      <c r="L7" s="46">
        <f>SUM(C7:K7)</f>
        <v>9.5</v>
      </c>
      <c r="M7" s="46">
        <f t="shared" si="0"/>
        <v>10</v>
      </c>
      <c r="O7">
        <v>13.78</v>
      </c>
    </row>
    <row r="8" spans="1:15" ht="13" thickBot="1" x14ac:dyDescent="0.3">
      <c r="A8" s="53">
        <v>51286</v>
      </c>
      <c r="B8" s="53" t="s">
        <v>98</v>
      </c>
      <c r="C8">
        <v>0.4</v>
      </c>
      <c r="D8">
        <v>0</v>
      </c>
      <c r="E8">
        <v>0</v>
      </c>
      <c r="F8">
        <v>0.4</v>
      </c>
      <c r="G8">
        <v>0</v>
      </c>
      <c r="H8">
        <v>0</v>
      </c>
      <c r="I8">
        <v>0.5</v>
      </c>
      <c r="J8">
        <v>0</v>
      </c>
      <c r="K8">
        <v>0.5</v>
      </c>
      <c r="L8" s="46">
        <f>SUM(C8:K8)</f>
        <v>1.8</v>
      </c>
      <c r="M8" s="46">
        <f t="shared" si="0"/>
        <v>2</v>
      </c>
      <c r="O8">
        <v>12.33</v>
      </c>
    </row>
    <row r="9" spans="1:15" ht="13" thickBot="1" x14ac:dyDescent="0.3">
      <c r="A9" s="53">
        <v>55214</v>
      </c>
      <c r="B9" s="53" t="s">
        <v>116</v>
      </c>
      <c r="L9" s="46"/>
      <c r="M9" s="46" t="s">
        <v>120</v>
      </c>
    </row>
    <row r="10" spans="1:15" ht="13" thickBot="1" x14ac:dyDescent="0.3">
      <c r="A10" s="53">
        <v>54970</v>
      </c>
      <c r="B10" s="53" t="s">
        <v>112</v>
      </c>
      <c r="C10">
        <v>0.6</v>
      </c>
      <c r="D10">
        <v>0.2</v>
      </c>
      <c r="E10">
        <v>0.5</v>
      </c>
      <c r="F10">
        <v>0.6</v>
      </c>
      <c r="G10">
        <v>0</v>
      </c>
      <c r="H10">
        <v>0.25</v>
      </c>
      <c r="I10">
        <v>2</v>
      </c>
      <c r="J10">
        <v>2.5</v>
      </c>
      <c r="K10">
        <v>1</v>
      </c>
      <c r="L10" s="46">
        <f>SUM(C10:K10)</f>
        <v>7.65</v>
      </c>
      <c r="M10" s="46">
        <f t="shared" si="0"/>
        <v>8</v>
      </c>
      <c r="O10">
        <v>13</v>
      </c>
    </row>
    <row r="11" spans="1:15" ht="13" thickBot="1" x14ac:dyDescent="0.3">
      <c r="A11" s="53">
        <v>55047</v>
      </c>
      <c r="B11" s="53" t="s">
        <v>114</v>
      </c>
      <c r="L11" s="46"/>
      <c r="M11" s="46" t="s">
        <v>120</v>
      </c>
    </row>
    <row r="12" spans="1:15" ht="14" customHeight="1" x14ac:dyDescent="0.25">
      <c r="A12" s="49"/>
      <c r="B12" s="49"/>
      <c r="L12" s="46"/>
      <c r="M12" s="46"/>
    </row>
    <row r="13" spans="1:15" x14ac:dyDescent="0.25">
      <c r="A13" s="49"/>
      <c r="B13" s="49"/>
      <c r="L13" s="46"/>
      <c r="M13" s="46"/>
    </row>
    <row r="14" spans="1:15" x14ac:dyDescent="0.25">
      <c r="A14" s="49"/>
      <c r="B14" s="49"/>
      <c r="L14" s="46"/>
      <c r="M14" s="46"/>
    </row>
    <row r="15" spans="1:15" x14ac:dyDescent="0.25">
      <c r="A15" s="49"/>
      <c r="B15" s="49"/>
      <c r="L15" s="46"/>
      <c r="M15" s="46"/>
    </row>
    <row r="16" spans="1:15" x14ac:dyDescent="0.25">
      <c r="A16" s="49"/>
      <c r="B16" s="49"/>
      <c r="L16" s="46"/>
      <c r="M16" s="46"/>
    </row>
    <row r="17" spans="1:13" x14ac:dyDescent="0.25">
      <c r="A17" s="49"/>
      <c r="B17" s="49"/>
      <c r="L17" s="46"/>
      <c r="M17" s="46"/>
    </row>
    <row r="18" spans="1:13" x14ac:dyDescent="0.25">
      <c r="A18" s="49"/>
      <c r="B18" s="49"/>
      <c r="L18" s="46"/>
      <c r="M18" s="46"/>
    </row>
    <row r="19" spans="1:13" x14ac:dyDescent="0.25">
      <c r="A19" s="49"/>
      <c r="B19" s="49"/>
      <c r="L19" s="46"/>
      <c r="M19" s="46"/>
    </row>
    <row r="20" spans="1:13" x14ac:dyDescent="0.25">
      <c r="A20" s="49"/>
      <c r="B20" s="49"/>
      <c r="L20" s="46"/>
      <c r="M20" s="46"/>
    </row>
    <row r="21" spans="1:13" x14ac:dyDescent="0.25">
      <c r="A21" s="49"/>
      <c r="B21" s="49"/>
      <c r="L21" s="46"/>
      <c r="M21" s="46"/>
    </row>
    <row r="22" spans="1:13" x14ac:dyDescent="0.25">
      <c r="A22" s="49"/>
      <c r="B22" s="49"/>
      <c r="L22" s="46"/>
      <c r="M22" s="46"/>
    </row>
    <row r="23" spans="1:13" x14ac:dyDescent="0.25">
      <c r="A23" s="49"/>
      <c r="B23" s="49"/>
      <c r="L23" s="46"/>
      <c r="M23" s="46"/>
    </row>
    <row r="24" spans="1:13" x14ac:dyDescent="0.25">
      <c r="A24" s="49"/>
      <c r="B24" s="49"/>
      <c r="L24" s="46"/>
      <c r="M24" s="46"/>
    </row>
    <row r="25" spans="1:13" x14ac:dyDescent="0.25">
      <c r="A25" s="49"/>
      <c r="B25" s="49"/>
      <c r="L25" s="46"/>
      <c r="M25" s="46"/>
    </row>
    <row r="26" spans="1:13" x14ac:dyDescent="0.25">
      <c r="A26" s="49"/>
      <c r="B26" s="49"/>
      <c r="L26" s="46"/>
      <c r="M26" s="46"/>
    </row>
    <row r="27" spans="1:13" x14ac:dyDescent="0.25">
      <c r="A27" s="49"/>
      <c r="B27" s="49"/>
      <c r="L27" s="46"/>
      <c r="M27" s="46"/>
    </row>
    <row r="28" spans="1:13" x14ac:dyDescent="0.25">
      <c r="A28" s="49"/>
      <c r="B28" s="49"/>
      <c r="L28" s="46"/>
      <c r="M28" s="46"/>
    </row>
    <row r="29" spans="1:13" x14ac:dyDescent="0.25">
      <c r="A29" s="49"/>
      <c r="B29" s="49"/>
      <c r="L29" s="46"/>
      <c r="M29" s="46"/>
    </row>
    <row r="30" spans="1:13" x14ac:dyDescent="0.25">
      <c r="A30" s="49"/>
      <c r="B30" s="49"/>
      <c r="L30" s="46"/>
      <c r="M30" s="46"/>
    </row>
    <row r="31" spans="1:13" x14ac:dyDescent="0.25">
      <c r="A31" s="49"/>
      <c r="B31" s="49"/>
      <c r="L31" s="46"/>
      <c r="M31" s="46"/>
    </row>
    <row r="32" spans="1:13" x14ac:dyDescent="0.25">
      <c r="A32" s="49"/>
      <c r="B32" s="49"/>
      <c r="L32" s="46"/>
      <c r="M32" s="46"/>
    </row>
    <row r="33" spans="1:13" x14ac:dyDescent="0.25">
      <c r="A33" s="49"/>
      <c r="B33" s="49"/>
      <c r="L33" s="46"/>
      <c r="M33" s="46"/>
    </row>
    <row r="34" spans="1:13" x14ac:dyDescent="0.25">
      <c r="A34" s="49"/>
      <c r="B34" s="49"/>
      <c r="L34" s="46"/>
      <c r="M34" s="46"/>
    </row>
    <row r="35" spans="1:13" x14ac:dyDescent="0.25">
      <c r="A35" s="49"/>
      <c r="B35" s="49"/>
      <c r="L35" s="46"/>
      <c r="M35" s="46"/>
    </row>
    <row r="36" spans="1:13" x14ac:dyDescent="0.25">
      <c r="A36" s="49"/>
    </row>
    <row r="37" spans="1:13" x14ac:dyDescent="0.25">
      <c r="A37" s="49"/>
    </row>
    <row r="38" spans="1:13" x14ac:dyDescent="0.25">
      <c r="A38" s="49"/>
    </row>
    <row r="39" spans="1:13" x14ac:dyDescent="0.25">
      <c r="A39" s="49"/>
    </row>
    <row r="40" spans="1:13" x14ac:dyDescent="0.25">
      <c r="A40" s="49"/>
    </row>
  </sheetData>
  <sortState ref="A3:B36">
    <sortCondition ref="B3:B3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12"/>
  <sheetViews>
    <sheetView workbookViewId="0">
      <selection activeCell="B12" sqref="B12"/>
    </sheetView>
  </sheetViews>
  <sheetFormatPr defaultRowHeight="12.5" x14ac:dyDescent="0.25"/>
  <cols>
    <col min="2" max="2" width="17.1796875" bestFit="1" customWidth="1"/>
  </cols>
  <sheetData>
    <row r="6" spans="1:2" x14ac:dyDescent="0.25">
      <c r="A6" s="2" t="s">
        <v>121</v>
      </c>
      <c r="B6" s="45">
        <v>0.05</v>
      </c>
    </row>
    <row r="7" spans="1:2" x14ac:dyDescent="0.25">
      <c r="A7" s="2" t="s">
        <v>122</v>
      </c>
      <c r="B7" s="45">
        <v>0.2</v>
      </c>
    </row>
    <row r="8" spans="1:2" x14ac:dyDescent="0.25">
      <c r="A8" s="2" t="s">
        <v>123</v>
      </c>
      <c r="B8" s="45">
        <v>0.1</v>
      </c>
    </row>
    <row r="10" spans="1:2" x14ac:dyDescent="0.25">
      <c r="A10" s="2" t="s">
        <v>124</v>
      </c>
      <c r="B10" s="54">
        <f>5000*10^9</f>
        <v>5000000000000</v>
      </c>
    </row>
    <row r="12" spans="1:2" x14ac:dyDescent="0.25">
      <c r="A12" s="2" t="s">
        <v>125</v>
      </c>
      <c r="B12" s="54">
        <f>(1+B8)/SUM(B6:B8)*B10</f>
        <v>15714285714285.717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Grades</vt:lpstr>
      <vt:lpstr>Exam</vt:lpstr>
      <vt:lpstr>Work1</vt:lpstr>
      <vt:lpstr>Work1_calculations</vt:lpstr>
      <vt:lpstr>Work2</vt:lpstr>
      <vt:lpstr>Exam_Feb21_Grades</vt:lpstr>
      <vt:lpstr>Exam_Feb21_Q3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Barros Luís</dc:creator>
  <cp:lastModifiedBy>Jorge Barros Luís</cp:lastModifiedBy>
  <dcterms:created xsi:type="dcterms:W3CDTF">2019-09-12T01:28:26Z</dcterms:created>
  <dcterms:modified xsi:type="dcterms:W3CDTF">2021-02-03T02:34:15Z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127425e-59da-41ed-9745-ddd5173ab2f7_Enabled">
    <vt:lpwstr>True</vt:lpwstr>
  </property>
  <property fmtid="{D5CDD505-2E9C-101B-9397-08002B2CF9AE}" pid="3" name="MSIP_Label_f127425e-59da-41ed-9745-ddd5173ab2f7_SiteId">
    <vt:lpwstr>0f172980-1261-4323-ab7a-c89b472843d7</vt:lpwstr>
  </property>
  <property fmtid="{D5CDD505-2E9C-101B-9397-08002B2CF9AE}" pid="4" name="MSIP_Label_f127425e-59da-41ed-9745-ddd5173ab2f7_Owner">
    <vt:lpwstr>jbluis@iseg.ulisboa.pt</vt:lpwstr>
  </property>
  <property fmtid="{D5CDD505-2E9C-101B-9397-08002B2CF9AE}" pid="5" name="MSIP_Label_f127425e-59da-41ed-9745-ddd5173ab2f7_SetDate">
    <vt:lpwstr>2021-01-06T12:51:30.6834949Z</vt:lpwstr>
  </property>
  <property fmtid="{D5CDD505-2E9C-101B-9397-08002B2CF9AE}" pid="6" name="MSIP_Label_f127425e-59da-41ed-9745-ddd5173ab2f7_Name">
    <vt:lpwstr>Publico</vt:lpwstr>
  </property>
  <property fmtid="{D5CDD505-2E9C-101B-9397-08002B2CF9AE}" pid="7" name="MSIP_Label_f127425e-59da-41ed-9745-ddd5173ab2f7_Application">
    <vt:lpwstr>Microsoft Azure Information Protection</vt:lpwstr>
  </property>
  <property fmtid="{D5CDD505-2E9C-101B-9397-08002B2CF9AE}" pid="8" name="MSIP_Label_f127425e-59da-41ed-9745-ddd5173ab2f7_ActionId">
    <vt:lpwstr>ecd23783-07d8-44d1-8cf1-c78015d0cc60</vt:lpwstr>
  </property>
  <property fmtid="{D5CDD505-2E9C-101B-9397-08002B2CF9AE}" pid="9" name="MSIP_Label_f127425e-59da-41ed-9745-ddd5173ab2f7_Extended_MSFT_Method">
    <vt:lpwstr>Automatic</vt:lpwstr>
  </property>
  <property fmtid="{D5CDD505-2E9C-101B-9397-08002B2CF9AE}" pid="10" name="Sensitivity">
    <vt:lpwstr>Publico</vt:lpwstr>
  </property>
</Properties>
</file>